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S Orebic\Documents\Dokumenti staro\dokumenti 2232023\POLUGODIŠNJI IZVJEŠTAJ ZA 2024\Izvještaj o izv.fin.plana-I-VI-2024\"/>
    </mc:Choice>
  </mc:AlternateContent>
  <xr:revisionPtr revIDLastSave="0" documentId="13_ncr:1_{3D5C6686-63EB-4448-A7BD-8B7092E33B93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7" l="1"/>
  <c r="G235" i="7"/>
  <c r="G226" i="7"/>
  <c r="G133" i="7"/>
  <c r="E170" i="7"/>
  <c r="G211" i="7"/>
  <c r="E211" i="7"/>
  <c r="H214" i="7"/>
  <c r="H215" i="7"/>
  <c r="G14" i="6"/>
  <c r="G13" i="6" s="1"/>
  <c r="I15" i="6"/>
  <c r="H16" i="6"/>
  <c r="J25" i="10"/>
  <c r="I23" i="10"/>
  <c r="K23" i="10" s="1"/>
  <c r="K21" i="10"/>
  <c r="G10" i="5"/>
  <c r="G9" i="5"/>
  <c r="G8" i="5"/>
  <c r="H14" i="7"/>
  <c r="H16" i="7"/>
  <c r="H18" i="7"/>
  <c r="H21" i="7"/>
  <c r="H22" i="7"/>
  <c r="H27" i="7"/>
  <c r="H29" i="7"/>
  <c r="H31" i="7"/>
  <c r="H34" i="7"/>
  <c r="H35" i="7"/>
  <c r="H42" i="7"/>
  <c r="H43" i="7"/>
  <c r="H44" i="7"/>
  <c r="H45" i="7"/>
  <c r="H47" i="7"/>
  <c r="H48" i="7"/>
  <c r="H49" i="7"/>
  <c r="H50" i="7"/>
  <c r="H51" i="7"/>
  <c r="H52" i="7"/>
  <c r="H54" i="7"/>
  <c r="H55" i="7"/>
  <c r="H56" i="7"/>
  <c r="H57" i="7"/>
  <c r="H58" i="7"/>
  <c r="H59" i="7"/>
  <c r="H60" i="7"/>
  <c r="H61" i="7"/>
  <c r="H62" i="7"/>
  <c r="H64" i="7"/>
  <c r="H65" i="7"/>
  <c r="H66" i="7"/>
  <c r="H67" i="7"/>
  <c r="H68" i="7"/>
  <c r="H71" i="7"/>
  <c r="H72" i="7"/>
  <c r="H77" i="7"/>
  <c r="H78" i="7"/>
  <c r="H79" i="7"/>
  <c r="H80" i="7"/>
  <c r="H82" i="7"/>
  <c r="H83" i="7"/>
  <c r="H84" i="7"/>
  <c r="H85" i="7"/>
  <c r="H86" i="7"/>
  <c r="H87" i="7"/>
  <c r="H89" i="7"/>
  <c r="H90" i="7"/>
  <c r="H91" i="7"/>
  <c r="H92" i="7"/>
  <c r="H93" i="7"/>
  <c r="H94" i="7"/>
  <c r="H95" i="7"/>
  <c r="H96" i="7"/>
  <c r="H97" i="7"/>
  <c r="H99" i="7"/>
  <c r="H101" i="7"/>
  <c r="H102" i="7"/>
  <c r="H103" i="7"/>
  <c r="H104" i="7"/>
  <c r="H105" i="7"/>
  <c r="H106" i="7"/>
  <c r="H109" i="7"/>
  <c r="H110" i="7"/>
  <c r="H115" i="7"/>
  <c r="H116" i="7"/>
  <c r="H117" i="7"/>
  <c r="H119" i="7"/>
  <c r="H121" i="7"/>
  <c r="H124" i="7"/>
  <c r="H125" i="7"/>
  <c r="H126" i="7"/>
  <c r="H128" i="7"/>
  <c r="H129" i="7"/>
  <c r="H130" i="7"/>
  <c r="H131" i="7"/>
  <c r="H132" i="7"/>
  <c r="H134" i="7"/>
  <c r="H135" i="7"/>
  <c r="H136" i="7"/>
  <c r="H137" i="7"/>
  <c r="H138" i="7"/>
  <c r="H140" i="7"/>
  <c r="H142" i="7"/>
  <c r="H144" i="7"/>
  <c r="H145" i="7"/>
  <c r="H148" i="7"/>
  <c r="H152" i="7"/>
  <c r="H153" i="7"/>
  <c r="H155" i="7"/>
  <c r="H159" i="7"/>
  <c r="H167" i="7"/>
  <c r="H173" i="7"/>
  <c r="H180" i="7"/>
  <c r="H186" i="7"/>
  <c r="H187" i="7"/>
  <c r="H193" i="7"/>
  <c r="H197" i="7"/>
  <c r="H203" i="7"/>
  <c r="H207" i="7"/>
  <c r="H211" i="7"/>
  <c r="H212" i="7"/>
  <c r="H213" i="7"/>
  <c r="H216" i="7"/>
  <c r="H217" i="7"/>
  <c r="H220" i="7"/>
  <c r="H222" i="7"/>
  <c r="H223" i="7"/>
  <c r="H224" i="7"/>
  <c r="H225" i="7"/>
  <c r="H227" i="7"/>
  <c r="H229" i="7"/>
  <c r="H231" i="7"/>
  <c r="H232" i="7"/>
  <c r="H236" i="7"/>
  <c r="H237" i="7"/>
  <c r="H238" i="7"/>
  <c r="H243" i="7"/>
  <c r="H248" i="7"/>
  <c r="H250" i="7"/>
  <c r="H251" i="7"/>
  <c r="H253" i="7"/>
  <c r="H255" i="7"/>
  <c r="H259" i="7"/>
  <c r="H261" i="7"/>
  <c r="H266" i="7"/>
  <c r="H267" i="7"/>
  <c r="H269" i="7"/>
  <c r="H270" i="7"/>
  <c r="H271" i="7"/>
  <c r="H273" i="7"/>
  <c r="H274" i="7"/>
  <c r="H276" i="7"/>
  <c r="H277" i="7"/>
  <c r="H278" i="7"/>
  <c r="H281" i="7"/>
  <c r="H282" i="7"/>
  <c r="H288" i="7"/>
  <c r="H294" i="7"/>
  <c r="G10" i="9"/>
  <c r="G11" i="9"/>
  <c r="G12" i="9"/>
  <c r="G13" i="9"/>
  <c r="E13" i="6"/>
  <c r="I16" i="6"/>
  <c r="I11" i="6"/>
  <c r="H11" i="6"/>
  <c r="G39" i="8"/>
  <c r="G36" i="8"/>
  <c r="G37" i="8"/>
  <c r="G35" i="8"/>
  <c r="G33" i="8"/>
  <c r="G32" i="8"/>
  <c r="G30" i="8"/>
  <c r="G28" i="8"/>
  <c r="G19" i="8"/>
  <c r="G16" i="8"/>
  <c r="G17" i="8"/>
  <c r="G15" i="8"/>
  <c r="G13" i="8"/>
  <c r="G12" i="8"/>
  <c r="G10" i="8"/>
  <c r="G8" i="8"/>
  <c r="K46" i="3"/>
  <c r="K13" i="3"/>
  <c r="K15" i="3"/>
  <c r="K16" i="3"/>
  <c r="K19" i="3"/>
  <c r="K22" i="3"/>
  <c r="K25" i="3"/>
  <c r="K27" i="3"/>
  <c r="K28" i="3"/>
  <c r="K31" i="3"/>
  <c r="K32" i="3"/>
  <c r="K33" i="3"/>
  <c r="K35" i="3"/>
  <c r="K36" i="3"/>
  <c r="K25" i="10"/>
  <c r="K22" i="10"/>
  <c r="K14" i="10"/>
  <c r="K13" i="10"/>
  <c r="K11" i="10"/>
  <c r="K10" i="10"/>
  <c r="G6" i="9"/>
  <c r="G7" i="9"/>
  <c r="G8" i="9"/>
  <c r="G5" i="9"/>
  <c r="F7" i="9"/>
  <c r="F8" i="9"/>
  <c r="F11" i="9"/>
  <c r="F12" i="9"/>
  <c r="F13" i="9"/>
  <c r="E10" i="9"/>
  <c r="C9" i="9"/>
  <c r="B6" i="9"/>
  <c r="F6" i="9" s="1"/>
  <c r="I13" i="6" l="1"/>
  <c r="E9" i="9"/>
  <c r="G9" i="9" s="1"/>
  <c r="B5" i="9"/>
  <c r="F5" i="9" s="1"/>
  <c r="F10" i="9"/>
  <c r="E122" i="7"/>
  <c r="E113" i="7"/>
  <c r="E265" i="7"/>
  <c r="G54" i="3"/>
  <c r="F242" i="7"/>
  <c r="F241" i="7" s="1"/>
  <c r="F240" i="7" s="1"/>
  <c r="E241" i="7"/>
  <c r="E240" i="7" s="1"/>
  <c r="G242" i="7"/>
  <c r="G179" i="7"/>
  <c r="F179" i="7"/>
  <c r="F178" i="7" s="1"/>
  <c r="F177" i="7" s="1"/>
  <c r="F176" i="7" s="1"/>
  <c r="F175" i="7" s="1"/>
  <c r="E178" i="7"/>
  <c r="E177" i="7" s="1"/>
  <c r="E176" i="7" s="1"/>
  <c r="E175" i="7" s="1"/>
  <c r="G260" i="7"/>
  <c r="F260" i="7"/>
  <c r="E260" i="7"/>
  <c r="G254" i="7"/>
  <c r="H254" i="7" s="1"/>
  <c r="F254" i="7"/>
  <c r="G230" i="7"/>
  <c r="H230" i="7" s="1"/>
  <c r="H226" i="7"/>
  <c r="G221" i="7"/>
  <c r="H221" i="7" s="1"/>
  <c r="G219" i="7"/>
  <c r="H219" i="7" s="1"/>
  <c r="F235" i="7"/>
  <c r="F234" i="7" s="1"/>
  <c r="F233" i="7" s="1"/>
  <c r="F230" i="7"/>
  <c r="F226" i="7"/>
  <c r="F221" i="7"/>
  <c r="F219" i="7"/>
  <c r="E234" i="7"/>
  <c r="E233" i="7" s="1"/>
  <c r="G185" i="7"/>
  <c r="F185" i="7"/>
  <c r="F184" i="7" s="1"/>
  <c r="E184" i="7"/>
  <c r="G158" i="7"/>
  <c r="F158" i="7"/>
  <c r="F157" i="7" s="1"/>
  <c r="F156" i="7" s="1"/>
  <c r="E157" i="7"/>
  <c r="E156" i="7" s="1"/>
  <c r="G151" i="7"/>
  <c r="H151" i="7" s="1"/>
  <c r="F151" i="7"/>
  <c r="G143" i="7"/>
  <c r="H143" i="7" s="1"/>
  <c r="F143" i="7"/>
  <c r="H133" i="7"/>
  <c r="F133" i="7"/>
  <c r="G127" i="7"/>
  <c r="H127" i="7" s="1"/>
  <c r="F127" i="7"/>
  <c r="G98" i="7"/>
  <c r="H98" i="7" s="1"/>
  <c r="F98" i="7"/>
  <c r="G33" i="7"/>
  <c r="H33" i="7" s="1"/>
  <c r="F33" i="7"/>
  <c r="G20" i="7"/>
  <c r="H20" i="7" s="1"/>
  <c r="F20" i="7"/>
  <c r="I8" i="6"/>
  <c r="I9" i="6"/>
  <c r="I10" i="6"/>
  <c r="I12" i="6"/>
  <c r="I14" i="6"/>
  <c r="I17" i="6"/>
  <c r="I7" i="6"/>
  <c r="H8" i="6"/>
  <c r="H9" i="6"/>
  <c r="H10" i="6"/>
  <c r="H12" i="6"/>
  <c r="H13" i="6"/>
  <c r="H14" i="6"/>
  <c r="H15" i="6"/>
  <c r="H17" i="6"/>
  <c r="H7" i="6"/>
  <c r="B34" i="8"/>
  <c r="E292" i="7"/>
  <c r="E291" i="7" s="1"/>
  <c r="F293" i="7"/>
  <c r="F292" i="7" s="1"/>
  <c r="F291" i="7" s="1"/>
  <c r="G293" i="7"/>
  <c r="E286" i="7"/>
  <c r="E285" i="7" s="1"/>
  <c r="E284" i="7" s="1"/>
  <c r="E283" i="7" s="1"/>
  <c r="F287" i="7"/>
  <c r="F286" i="7" s="1"/>
  <c r="F285" i="7" s="1"/>
  <c r="F284" i="7" s="1"/>
  <c r="F283" i="7" s="1"/>
  <c r="G287" i="7"/>
  <c r="E279" i="7"/>
  <c r="F280" i="7"/>
  <c r="F279" i="7" s="1"/>
  <c r="G280" i="7"/>
  <c r="F275" i="7"/>
  <c r="G275" i="7"/>
  <c r="H275" i="7" s="1"/>
  <c r="F272" i="7"/>
  <c r="G272" i="7"/>
  <c r="H272" i="7" s="1"/>
  <c r="F268" i="7"/>
  <c r="G268" i="7"/>
  <c r="H268" i="7" s="1"/>
  <c r="E258" i="7"/>
  <c r="F258" i="7"/>
  <c r="G258" i="7"/>
  <c r="E252" i="7"/>
  <c r="F252" i="7"/>
  <c r="G252" i="7"/>
  <c r="F249" i="7"/>
  <c r="G249" i="7"/>
  <c r="H249" i="7" s="1"/>
  <c r="G247" i="7"/>
  <c r="E247" i="7"/>
  <c r="F247" i="7"/>
  <c r="E206" i="7"/>
  <c r="E205" i="7" s="1"/>
  <c r="E204" i="7" s="1"/>
  <c r="F206" i="7"/>
  <c r="F205" i="7" s="1"/>
  <c r="F204" i="7" s="1"/>
  <c r="G206" i="7"/>
  <c r="E202" i="7"/>
  <c r="E201" i="7" s="1"/>
  <c r="F202" i="7"/>
  <c r="F201" i="7" s="1"/>
  <c r="G202" i="7"/>
  <c r="G201" i="7"/>
  <c r="E171" i="7"/>
  <c r="F172" i="7"/>
  <c r="F171" i="7" s="1"/>
  <c r="G172" i="7"/>
  <c r="E165" i="7"/>
  <c r="E164" i="7" s="1"/>
  <c r="E163" i="7" s="1"/>
  <c r="E162" i="7" s="1"/>
  <c r="F166" i="7"/>
  <c r="F165" i="7" s="1"/>
  <c r="F164" i="7" s="1"/>
  <c r="F163" i="7" s="1"/>
  <c r="F162" i="7" s="1"/>
  <c r="G166" i="7"/>
  <c r="E154" i="7"/>
  <c r="F154" i="7"/>
  <c r="G154" i="7"/>
  <c r="H252" i="7" l="1"/>
  <c r="H202" i="7"/>
  <c r="H260" i="7"/>
  <c r="G200" i="7"/>
  <c r="H201" i="7"/>
  <c r="G171" i="7"/>
  <c r="H171" i="7" s="1"/>
  <c r="H172" i="7"/>
  <c r="H247" i="7"/>
  <c r="G184" i="7"/>
  <c r="H184" i="7" s="1"/>
  <c r="H185" i="7"/>
  <c r="G241" i="7"/>
  <c r="H241" i="7" s="1"/>
  <c r="H242" i="7"/>
  <c r="G165" i="7"/>
  <c r="H166" i="7"/>
  <c r="G292" i="7"/>
  <c r="H293" i="7"/>
  <c r="G157" i="7"/>
  <c r="H157" i="7" s="1"/>
  <c r="H158" i="7"/>
  <c r="H154" i="7"/>
  <c r="H258" i="7"/>
  <c r="G286" i="7"/>
  <c r="H286" i="7" s="1"/>
  <c r="H287" i="7"/>
  <c r="G205" i="7"/>
  <c r="H206" i="7"/>
  <c r="G279" i="7"/>
  <c r="H279" i="7" s="1"/>
  <c r="H280" i="7"/>
  <c r="G234" i="7"/>
  <c r="H235" i="7"/>
  <c r="G178" i="7"/>
  <c r="H179" i="7"/>
  <c r="F9" i="9"/>
  <c r="F257" i="7"/>
  <c r="F256" i="7" s="1"/>
  <c r="E246" i="7"/>
  <c r="E245" i="7" s="1"/>
  <c r="G246" i="7"/>
  <c r="E257" i="7"/>
  <c r="E256" i="7" s="1"/>
  <c r="G257" i="7"/>
  <c r="F246" i="7"/>
  <c r="F245" i="7" s="1"/>
  <c r="F218" i="7"/>
  <c r="F210" i="7" s="1"/>
  <c r="F209" i="7" s="1"/>
  <c r="E218" i="7"/>
  <c r="E210" i="7" s="1"/>
  <c r="G218" i="7"/>
  <c r="E150" i="7"/>
  <c r="E149" i="7" s="1"/>
  <c r="E264" i="7"/>
  <c r="E263" i="7" s="1"/>
  <c r="E262" i="7" s="1"/>
  <c r="G265" i="7"/>
  <c r="F265" i="7"/>
  <c r="F264" i="7" s="1"/>
  <c r="F263" i="7" s="1"/>
  <c r="F262" i="7" s="1"/>
  <c r="G150" i="7"/>
  <c r="F150" i="7"/>
  <c r="F149" i="7" s="1"/>
  <c r="E147" i="7"/>
  <c r="E146" i="7" s="1"/>
  <c r="E112" i="7" s="1"/>
  <c r="F147" i="7"/>
  <c r="F146" i="7" s="1"/>
  <c r="G147" i="7"/>
  <c r="E141" i="7"/>
  <c r="F141" i="7"/>
  <c r="G141" i="7"/>
  <c r="F123" i="7"/>
  <c r="G123" i="7"/>
  <c r="H123" i="7" s="1"/>
  <c r="F120" i="7"/>
  <c r="G120" i="7"/>
  <c r="H120" i="7" s="1"/>
  <c r="F118" i="7"/>
  <c r="G118" i="7"/>
  <c r="H118" i="7" s="1"/>
  <c r="F114" i="7"/>
  <c r="G114" i="7"/>
  <c r="H114" i="7" s="1"/>
  <c r="E107" i="7"/>
  <c r="F108" i="7"/>
  <c r="F107" i="7" s="1"/>
  <c r="G108" i="7"/>
  <c r="F100" i="7"/>
  <c r="G100" i="7"/>
  <c r="H100" i="7" s="1"/>
  <c r="F88" i="7"/>
  <c r="G88" i="7"/>
  <c r="H88" i="7" s="1"/>
  <c r="F81" i="7"/>
  <c r="G81" i="7"/>
  <c r="H81" i="7" s="1"/>
  <c r="F76" i="7"/>
  <c r="G76" i="7"/>
  <c r="H76" i="7" s="1"/>
  <c r="E70" i="7"/>
  <c r="E69" i="7" s="1"/>
  <c r="F70" i="7"/>
  <c r="F69" i="7" s="1"/>
  <c r="G70" i="7"/>
  <c r="E63" i="7"/>
  <c r="F63" i="7"/>
  <c r="G63" i="7"/>
  <c r="F53" i="7"/>
  <c r="G53" i="7"/>
  <c r="H53" i="7" s="1"/>
  <c r="F46" i="7"/>
  <c r="G46" i="7"/>
  <c r="H46" i="7" s="1"/>
  <c r="F41" i="7"/>
  <c r="G41" i="7"/>
  <c r="H41" i="7" s="1"/>
  <c r="E32" i="7"/>
  <c r="F32" i="7"/>
  <c r="G32" i="7"/>
  <c r="F30" i="7"/>
  <c r="G30" i="7"/>
  <c r="H30" i="7" s="1"/>
  <c r="F28" i="7"/>
  <c r="G28" i="7"/>
  <c r="H28" i="7" s="1"/>
  <c r="F26" i="7"/>
  <c r="G26" i="7"/>
  <c r="H26" i="7" s="1"/>
  <c r="E19" i="7"/>
  <c r="F19" i="7"/>
  <c r="F17" i="7"/>
  <c r="G17" i="7"/>
  <c r="H17" i="7" s="1"/>
  <c r="F15" i="7"/>
  <c r="G15" i="7"/>
  <c r="H15" i="7" s="1"/>
  <c r="F13" i="7"/>
  <c r="G13" i="7"/>
  <c r="H13" i="7" s="1"/>
  <c r="F200" i="7"/>
  <c r="E200" i="7"/>
  <c r="H141" i="7" l="1"/>
  <c r="H200" i="7"/>
  <c r="H63" i="7"/>
  <c r="G156" i="7"/>
  <c r="H156" i="7" s="1"/>
  <c r="G107" i="7"/>
  <c r="H107" i="7" s="1"/>
  <c r="H108" i="7"/>
  <c r="G264" i="7"/>
  <c r="H265" i="7"/>
  <c r="G210" i="7"/>
  <c r="H218" i="7"/>
  <c r="G256" i="7"/>
  <c r="H256" i="7" s="1"/>
  <c r="H257" i="7"/>
  <c r="G233" i="7"/>
  <c r="H233" i="7" s="1"/>
  <c r="H234" i="7"/>
  <c r="G204" i="7"/>
  <c r="H204" i="7" s="1"/>
  <c r="H205" i="7"/>
  <c r="G291" i="7"/>
  <c r="H291" i="7" s="1"/>
  <c r="H292" i="7"/>
  <c r="H32" i="7"/>
  <c r="H70" i="7"/>
  <c r="G146" i="7"/>
  <c r="H146" i="7" s="1"/>
  <c r="H147" i="7"/>
  <c r="G245" i="7"/>
  <c r="H245" i="7" s="1"/>
  <c r="H246" i="7"/>
  <c r="G177" i="7"/>
  <c r="H178" i="7"/>
  <c r="G164" i="7"/>
  <c r="H165" i="7"/>
  <c r="G149" i="7"/>
  <c r="H149" i="7" s="1"/>
  <c r="H150" i="7"/>
  <c r="E209" i="7"/>
  <c r="E111" i="7"/>
  <c r="E244" i="7"/>
  <c r="F244" i="7"/>
  <c r="F239" i="7" s="1"/>
  <c r="G113" i="7"/>
  <c r="H113" i="7" s="1"/>
  <c r="E239" i="7"/>
  <c r="F122" i="7"/>
  <c r="G122" i="7"/>
  <c r="H122" i="7" s="1"/>
  <c r="G75" i="7"/>
  <c r="F75" i="7"/>
  <c r="F74" i="7" s="1"/>
  <c r="F73" i="7" s="1"/>
  <c r="E75" i="7"/>
  <c r="E74" i="7" s="1"/>
  <c r="E73" i="7" s="1"/>
  <c r="F12" i="7"/>
  <c r="F11" i="7" s="1"/>
  <c r="F10" i="7" s="1"/>
  <c r="F113" i="7"/>
  <c r="F25" i="7"/>
  <c r="F24" i="7" s="1"/>
  <c r="F23" i="7" s="1"/>
  <c r="E25" i="7"/>
  <c r="E24" i="7" s="1"/>
  <c r="E23" i="7" s="1"/>
  <c r="F40" i="7"/>
  <c r="F39" i="7" s="1"/>
  <c r="F38" i="7" s="1"/>
  <c r="G69" i="7"/>
  <c r="H69" i="7" s="1"/>
  <c r="E40" i="7"/>
  <c r="E39" i="7" s="1"/>
  <c r="E38" i="7" s="1"/>
  <c r="G40" i="7"/>
  <c r="G25" i="7"/>
  <c r="G19" i="7"/>
  <c r="H19" i="7" s="1"/>
  <c r="E12" i="7"/>
  <c r="E11" i="7" s="1"/>
  <c r="E10" i="7" s="1"/>
  <c r="G12" i="7"/>
  <c r="E191" i="7"/>
  <c r="F192" i="7"/>
  <c r="F191" i="7" s="1"/>
  <c r="G192" i="7"/>
  <c r="H192" i="7" s="1"/>
  <c r="E195" i="7"/>
  <c r="E194" i="7" s="1"/>
  <c r="F196" i="7"/>
  <c r="F195" i="7" s="1"/>
  <c r="F194" i="7" s="1"/>
  <c r="G196" i="7"/>
  <c r="H196" i="7" s="1"/>
  <c r="G110" i="3"/>
  <c r="H111" i="3"/>
  <c r="H110" i="3" s="1"/>
  <c r="I111" i="3"/>
  <c r="I110" i="3" s="1"/>
  <c r="F111" i="3"/>
  <c r="F110" i="3" s="1"/>
  <c r="H40" i="7" l="1"/>
  <c r="H12" i="7"/>
  <c r="E208" i="7"/>
  <c r="F208" i="7"/>
  <c r="G263" i="7"/>
  <c r="H264" i="7"/>
  <c r="G74" i="7"/>
  <c r="H75" i="7"/>
  <c r="G244" i="7"/>
  <c r="G176" i="7"/>
  <c r="H177" i="7"/>
  <c r="G209" i="7"/>
  <c r="H210" i="7"/>
  <c r="G163" i="7"/>
  <c r="H164" i="7"/>
  <c r="G24" i="7"/>
  <c r="H25" i="7"/>
  <c r="G11" i="7"/>
  <c r="F112" i="7"/>
  <c r="F111" i="7" s="1"/>
  <c r="F37" i="7" s="1"/>
  <c r="G39" i="7"/>
  <c r="E37" i="7"/>
  <c r="G112" i="7"/>
  <c r="G195" i="7"/>
  <c r="H195" i="7" s="1"/>
  <c r="G191" i="7"/>
  <c r="H191" i="7" s="1"/>
  <c r="J78" i="3"/>
  <c r="K78" i="3"/>
  <c r="H77" i="3"/>
  <c r="I77" i="3"/>
  <c r="K77" i="3" s="1"/>
  <c r="F77" i="3"/>
  <c r="K57" i="3"/>
  <c r="J57" i="3"/>
  <c r="H209" i="7" l="1"/>
  <c r="G208" i="7"/>
  <c r="H208" i="7" s="1"/>
  <c r="G111" i="7"/>
  <c r="H111" i="7" s="1"/>
  <c r="H112" i="7"/>
  <c r="G10" i="7"/>
  <c r="H10" i="7" s="1"/>
  <c r="H11" i="7"/>
  <c r="G162" i="7"/>
  <c r="H162" i="7" s="1"/>
  <c r="H163" i="7"/>
  <c r="G175" i="7"/>
  <c r="H175" i="7" s="1"/>
  <c r="H176" i="7"/>
  <c r="G240" i="7"/>
  <c r="H244" i="7"/>
  <c r="G262" i="7"/>
  <c r="H262" i="7" s="1"/>
  <c r="H263" i="7"/>
  <c r="G38" i="7"/>
  <c r="H38" i="7" s="1"/>
  <c r="H39" i="7"/>
  <c r="G23" i="7"/>
  <c r="H23" i="7" s="1"/>
  <c r="H24" i="7"/>
  <c r="G73" i="7"/>
  <c r="H73" i="7" s="1"/>
  <c r="H74" i="7"/>
  <c r="J77" i="3"/>
  <c r="G194" i="7"/>
  <c r="H194" i="7" s="1"/>
  <c r="G37" i="7" l="1"/>
  <c r="H37" i="7" s="1"/>
  <c r="H240" i="7"/>
  <c r="G239" i="7"/>
  <c r="H239" i="7" s="1"/>
  <c r="E169" i="7"/>
  <c r="E168" i="7" s="1"/>
  <c r="F170" i="7"/>
  <c r="F169" i="7" s="1"/>
  <c r="F168" i="7" s="1"/>
  <c r="G170" i="7"/>
  <c r="E183" i="7"/>
  <c r="E182" i="7" s="1"/>
  <c r="E181" i="7" s="1"/>
  <c r="F183" i="7"/>
  <c r="F182" i="7" s="1"/>
  <c r="F181" i="7" s="1"/>
  <c r="G183" i="7"/>
  <c r="E190" i="7"/>
  <c r="F190" i="7"/>
  <c r="G190" i="7"/>
  <c r="H190" i="7" s="1"/>
  <c r="H183" i="7" l="1"/>
  <c r="H170" i="7"/>
  <c r="F36" i="7"/>
  <c r="E36" i="7"/>
  <c r="E189" i="7"/>
  <c r="E188" i="7" s="1"/>
  <c r="F189" i="7"/>
  <c r="F188" i="7" s="1"/>
  <c r="G189" i="7"/>
  <c r="G182" i="7"/>
  <c r="H182" i="7" s="1"/>
  <c r="G169" i="7"/>
  <c r="K47" i="3"/>
  <c r="K48" i="3"/>
  <c r="K50" i="3"/>
  <c r="K52" i="3"/>
  <c r="K53" i="3"/>
  <c r="K56" i="3"/>
  <c r="K58" i="3"/>
  <c r="K59" i="3"/>
  <c r="K61" i="3"/>
  <c r="K62" i="3"/>
  <c r="K63" i="3"/>
  <c r="K64" i="3"/>
  <c r="K65" i="3"/>
  <c r="K66" i="3"/>
  <c r="K68" i="3"/>
  <c r="K69" i="3"/>
  <c r="K70" i="3"/>
  <c r="K71" i="3"/>
  <c r="K72" i="3"/>
  <c r="K73" i="3"/>
  <c r="K74" i="3"/>
  <c r="K75" i="3"/>
  <c r="K76" i="3"/>
  <c r="K80" i="3"/>
  <c r="K81" i="3"/>
  <c r="K82" i="3"/>
  <c r="K83" i="3"/>
  <c r="K84" i="3"/>
  <c r="K85" i="3"/>
  <c r="K86" i="3"/>
  <c r="K89" i="3"/>
  <c r="K90" i="3"/>
  <c r="K91" i="3"/>
  <c r="K92" i="3"/>
  <c r="K95" i="3"/>
  <c r="K98" i="3"/>
  <c r="K102" i="3"/>
  <c r="K103" i="3"/>
  <c r="K104" i="3"/>
  <c r="K105" i="3"/>
  <c r="K106" i="3"/>
  <c r="K107" i="3"/>
  <c r="K109" i="3"/>
  <c r="J46" i="3"/>
  <c r="J47" i="3"/>
  <c r="J48" i="3"/>
  <c r="J50" i="3"/>
  <c r="J52" i="3"/>
  <c r="J53" i="3"/>
  <c r="J56" i="3"/>
  <c r="J58" i="3"/>
  <c r="J59" i="3"/>
  <c r="J61" i="3"/>
  <c r="J62" i="3"/>
  <c r="J63" i="3"/>
  <c r="J64" i="3"/>
  <c r="J65" i="3"/>
  <c r="J66" i="3"/>
  <c r="J68" i="3"/>
  <c r="J69" i="3"/>
  <c r="J70" i="3"/>
  <c r="J71" i="3"/>
  <c r="J72" i="3"/>
  <c r="J73" i="3"/>
  <c r="J74" i="3"/>
  <c r="J75" i="3"/>
  <c r="J76" i="3"/>
  <c r="J80" i="3"/>
  <c r="J81" i="3"/>
  <c r="J82" i="3"/>
  <c r="J83" i="3"/>
  <c r="J84" i="3"/>
  <c r="J85" i="3"/>
  <c r="J86" i="3"/>
  <c r="J89" i="3"/>
  <c r="J90" i="3"/>
  <c r="J91" i="3"/>
  <c r="J92" i="3"/>
  <c r="J95" i="3"/>
  <c r="J98" i="3"/>
  <c r="J102" i="3"/>
  <c r="J103" i="3"/>
  <c r="J104" i="3"/>
  <c r="J105" i="3"/>
  <c r="J106" i="3"/>
  <c r="J107" i="3"/>
  <c r="J109" i="3"/>
  <c r="H108" i="3"/>
  <c r="I108" i="3"/>
  <c r="K108" i="3" s="1"/>
  <c r="F108" i="3"/>
  <c r="G100" i="3"/>
  <c r="G99" i="3" s="1"/>
  <c r="H101" i="3"/>
  <c r="H100" i="3" s="1"/>
  <c r="I101" i="3"/>
  <c r="K101" i="3" s="1"/>
  <c r="F101" i="3"/>
  <c r="G96" i="3"/>
  <c r="H97" i="3"/>
  <c r="H96" i="3" s="1"/>
  <c r="I97" i="3"/>
  <c r="K97" i="3" s="1"/>
  <c r="F97" i="3"/>
  <c r="F96" i="3" s="1"/>
  <c r="G93" i="3"/>
  <c r="H94" i="3"/>
  <c r="H93" i="3" s="1"/>
  <c r="I94" i="3"/>
  <c r="F94" i="3"/>
  <c r="F93" i="3" s="1"/>
  <c r="H88" i="3"/>
  <c r="I88" i="3"/>
  <c r="K88" i="3" s="1"/>
  <c r="F88" i="3"/>
  <c r="F87" i="3" s="1"/>
  <c r="G87" i="3"/>
  <c r="H87" i="3"/>
  <c r="H79" i="3"/>
  <c r="I79" i="3"/>
  <c r="K79" i="3" s="1"/>
  <c r="F79" i="3"/>
  <c r="H67" i="3"/>
  <c r="I67" i="3"/>
  <c r="K67" i="3" s="1"/>
  <c r="F67" i="3"/>
  <c r="H60" i="3"/>
  <c r="I60" i="3"/>
  <c r="K60" i="3" s="1"/>
  <c r="F60" i="3"/>
  <c r="H55" i="3"/>
  <c r="I55" i="3"/>
  <c r="F55" i="3"/>
  <c r="H51" i="3"/>
  <c r="I51" i="3"/>
  <c r="K51" i="3" s="1"/>
  <c r="H49" i="3"/>
  <c r="I49" i="3"/>
  <c r="K49" i="3" s="1"/>
  <c r="H45" i="3"/>
  <c r="I45" i="3"/>
  <c r="K45" i="3" s="1"/>
  <c r="F51" i="3"/>
  <c r="F49" i="3"/>
  <c r="F45" i="3"/>
  <c r="G14" i="3"/>
  <c r="H14" i="3"/>
  <c r="I14" i="3"/>
  <c r="G12" i="3"/>
  <c r="H12" i="3"/>
  <c r="I12" i="3"/>
  <c r="F12" i="3"/>
  <c r="F14" i="3"/>
  <c r="G18" i="3"/>
  <c r="G17" i="3" s="1"/>
  <c r="H18" i="3"/>
  <c r="H17" i="3" s="1"/>
  <c r="I18" i="3"/>
  <c r="F18" i="3"/>
  <c r="F17" i="3" s="1"/>
  <c r="G21" i="3"/>
  <c r="G20" i="3" s="1"/>
  <c r="H21" i="3"/>
  <c r="H20" i="3" s="1"/>
  <c r="I21" i="3"/>
  <c r="F21" i="3"/>
  <c r="F20" i="3" s="1"/>
  <c r="G26" i="3"/>
  <c r="H26" i="3"/>
  <c r="I26" i="3"/>
  <c r="G24" i="3"/>
  <c r="H24" i="3"/>
  <c r="I24" i="3"/>
  <c r="F24" i="3"/>
  <c r="F26" i="3"/>
  <c r="G30" i="3"/>
  <c r="G29" i="3" s="1"/>
  <c r="H30" i="3"/>
  <c r="H29" i="3" s="1"/>
  <c r="I30" i="3"/>
  <c r="F30" i="3"/>
  <c r="F29" i="3" s="1"/>
  <c r="G34" i="3"/>
  <c r="H34" i="3"/>
  <c r="I34" i="3"/>
  <c r="F35" i="3"/>
  <c r="F33" i="3" s="1"/>
  <c r="J13" i="3"/>
  <c r="J15" i="3"/>
  <c r="J16" i="3"/>
  <c r="J19" i="3"/>
  <c r="J22" i="3"/>
  <c r="J25" i="3"/>
  <c r="J27" i="3"/>
  <c r="J28" i="3"/>
  <c r="J31" i="3"/>
  <c r="J32" i="3"/>
  <c r="J36" i="3"/>
  <c r="K34" i="3" l="1"/>
  <c r="K26" i="3"/>
  <c r="K21" i="3"/>
  <c r="K18" i="3"/>
  <c r="K14" i="3"/>
  <c r="K24" i="3"/>
  <c r="K12" i="3"/>
  <c r="I87" i="3"/>
  <c r="K87" i="3" s="1"/>
  <c r="I54" i="3"/>
  <c r="K55" i="3"/>
  <c r="H54" i="3"/>
  <c r="I96" i="3"/>
  <c r="K96" i="3" s="1"/>
  <c r="I93" i="3"/>
  <c r="K93" i="3" s="1"/>
  <c r="K94" i="3"/>
  <c r="I29" i="3"/>
  <c r="K29" i="3" s="1"/>
  <c r="K30" i="3"/>
  <c r="G168" i="7"/>
  <c r="H168" i="7" s="1"/>
  <c r="H169" i="7"/>
  <c r="H189" i="7"/>
  <c r="I100" i="3"/>
  <c r="F100" i="3"/>
  <c r="F99" i="3" s="1"/>
  <c r="F54" i="3"/>
  <c r="H99" i="3"/>
  <c r="H44" i="3"/>
  <c r="I11" i="3"/>
  <c r="J26" i="3"/>
  <c r="H11" i="3"/>
  <c r="F44" i="3"/>
  <c r="J108" i="3"/>
  <c r="J18" i="3"/>
  <c r="J12" i="3"/>
  <c r="I23" i="3"/>
  <c r="G11" i="3"/>
  <c r="J88" i="3"/>
  <c r="F11" i="3"/>
  <c r="J14" i="3"/>
  <c r="J79" i="3"/>
  <c r="J49" i="3"/>
  <c r="J45" i="3"/>
  <c r="J21" i="3"/>
  <c r="G23" i="3"/>
  <c r="J101" i="3"/>
  <c r="J97" i="3"/>
  <c r="J67" i="3"/>
  <c r="I20" i="3"/>
  <c r="K20" i="3" s="1"/>
  <c r="I17" i="3"/>
  <c r="J94" i="3"/>
  <c r="J60" i="3"/>
  <c r="J55" i="3"/>
  <c r="J51" i="3"/>
  <c r="G188" i="7"/>
  <c r="H188" i="7" s="1"/>
  <c r="G181" i="7"/>
  <c r="H181" i="7" s="1"/>
  <c r="G44" i="3"/>
  <c r="G43" i="3" s="1"/>
  <c r="G42" i="3" s="1"/>
  <c r="I44" i="3"/>
  <c r="F23" i="3"/>
  <c r="F34" i="3"/>
  <c r="J34" i="3" s="1"/>
  <c r="H23" i="3"/>
  <c r="J30" i="3"/>
  <c r="J24" i="3"/>
  <c r="J33" i="3"/>
  <c r="J35" i="3"/>
  <c r="F43" i="3" l="1"/>
  <c r="J96" i="3"/>
  <c r="F10" i="3"/>
  <c r="J87" i="3"/>
  <c r="J93" i="3"/>
  <c r="H43" i="3"/>
  <c r="I43" i="3"/>
  <c r="K43" i="3" s="1"/>
  <c r="K54" i="3"/>
  <c r="J29" i="3"/>
  <c r="K23" i="3"/>
  <c r="H42" i="3"/>
  <c r="I99" i="3"/>
  <c r="K99" i="3" s="1"/>
  <c r="K100" i="3"/>
  <c r="K11" i="3"/>
  <c r="K44" i="3"/>
  <c r="K17" i="3"/>
  <c r="I10" i="3"/>
  <c r="G10" i="3"/>
  <c r="G9" i="3" s="1"/>
  <c r="J54" i="3"/>
  <c r="J11" i="3"/>
  <c r="J23" i="3"/>
  <c r="J20" i="3"/>
  <c r="H10" i="3"/>
  <c r="H9" i="3" s="1"/>
  <c r="J17" i="3"/>
  <c r="J44" i="3"/>
  <c r="J100" i="3"/>
  <c r="K10" i="3" l="1"/>
  <c r="J99" i="3"/>
  <c r="J10" i="3"/>
  <c r="G36" i="7"/>
  <c r="H36" i="7" s="1"/>
  <c r="I42" i="3"/>
  <c r="K42" i="3" s="1"/>
  <c r="J43" i="3"/>
  <c r="I9" i="3"/>
  <c r="K9" i="3" s="1"/>
  <c r="F9" i="3"/>
  <c r="F42" i="3"/>
  <c r="J9" i="3" l="1"/>
  <c r="J42" i="3"/>
  <c r="F8" i="5"/>
  <c r="F9" i="5"/>
  <c r="F10" i="5"/>
  <c r="F8" i="8" l="1"/>
  <c r="F10" i="8"/>
  <c r="F12" i="8"/>
  <c r="F13" i="8"/>
  <c r="F15" i="8"/>
  <c r="D14" i="8"/>
  <c r="F16" i="8"/>
  <c r="F17" i="8"/>
  <c r="F19" i="8"/>
  <c r="F28" i="8"/>
  <c r="F30" i="8"/>
  <c r="F32" i="8"/>
  <c r="F33" i="8"/>
  <c r="F35" i="8"/>
  <c r="F36" i="8"/>
  <c r="F37" i="8"/>
  <c r="F39" i="8"/>
  <c r="J22" i="10" l="1"/>
  <c r="J21" i="10"/>
  <c r="I9" i="10"/>
  <c r="J14" i="10"/>
  <c r="J13" i="10"/>
  <c r="J11" i="10"/>
  <c r="J10" i="10"/>
  <c r="G285" i="7" l="1"/>
  <c r="E290" i="7"/>
  <c r="E289" i="7" s="1"/>
  <c r="E199" i="7"/>
  <c r="E198" i="7" s="1"/>
  <c r="E174" i="7" l="1"/>
  <c r="G284" i="7"/>
  <c r="H285" i="7"/>
  <c r="G290" i="7"/>
  <c r="F199" i="7"/>
  <c r="F198" i="7" s="1"/>
  <c r="G199" i="7"/>
  <c r="H199" i="7" s="1"/>
  <c r="E9" i="7"/>
  <c r="E8" i="7" s="1"/>
  <c r="F9" i="7"/>
  <c r="F8" i="7" s="1"/>
  <c r="F290" i="7"/>
  <c r="F289" i="7" s="1"/>
  <c r="G289" i="7" l="1"/>
  <c r="H289" i="7" s="1"/>
  <c r="H290" i="7"/>
  <c r="G283" i="7"/>
  <c r="H283" i="7" s="1"/>
  <c r="H284" i="7"/>
  <c r="F174" i="7"/>
  <c r="G9" i="7"/>
  <c r="H9" i="7" s="1"/>
  <c r="G198" i="7"/>
  <c r="E18" i="8"/>
  <c r="D18" i="8"/>
  <c r="C18" i="8"/>
  <c r="B18" i="8"/>
  <c r="E14" i="8"/>
  <c r="C14" i="8"/>
  <c r="B14" i="8"/>
  <c r="E11" i="8"/>
  <c r="D11" i="8"/>
  <c r="C11" i="8"/>
  <c r="B11" i="8"/>
  <c r="E9" i="8"/>
  <c r="D9" i="8"/>
  <c r="C9" i="8"/>
  <c r="B9" i="8"/>
  <c r="E7" i="8"/>
  <c r="F7" i="8" s="1"/>
  <c r="D7" i="8"/>
  <c r="C7" i="8"/>
  <c r="B7" i="8"/>
  <c r="B38" i="8"/>
  <c r="B31" i="8"/>
  <c r="B29" i="8"/>
  <c r="B27" i="8"/>
  <c r="C34" i="8"/>
  <c r="C31" i="8"/>
  <c r="C27" i="8"/>
  <c r="C29" i="8"/>
  <c r="C38" i="8"/>
  <c r="G9" i="8" l="1"/>
  <c r="G38" i="8"/>
  <c r="G18" i="8"/>
  <c r="G14" i="8"/>
  <c r="G11" i="8"/>
  <c r="G7" i="8"/>
  <c r="G174" i="7"/>
  <c r="H174" i="7" s="1"/>
  <c r="H198" i="7"/>
  <c r="B6" i="8"/>
  <c r="B26" i="8"/>
  <c r="F9" i="8"/>
  <c r="F11" i="8"/>
  <c r="F14" i="8"/>
  <c r="G8" i="7"/>
  <c r="H8" i="7" s="1"/>
  <c r="F18" i="8"/>
  <c r="E6" i="8"/>
  <c r="D6" i="8"/>
  <c r="C6" i="8"/>
  <c r="C26" i="8"/>
  <c r="E38" i="8"/>
  <c r="F38" i="8" s="1"/>
  <c r="E34" i="8"/>
  <c r="E31" i="8"/>
  <c r="F31" i="8" s="1"/>
  <c r="E29" i="8"/>
  <c r="G29" i="8" s="1"/>
  <c r="E27" i="8"/>
  <c r="G31" i="8" l="1"/>
  <c r="F27" i="8"/>
  <c r="G27" i="8"/>
  <c r="G6" i="8"/>
  <c r="F34" i="8"/>
  <c r="G34" i="8"/>
  <c r="G7" i="7"/>
  <c r="H7" i="7" s="1"/>
  <c r="F6" i="8"/>
  <c r="F29" i="8"/>
  <c r="E26" i="8"/>
  <c r="D27" i="8"/>
  <c r="D29" i="8"/>
  <c r="D31" i="8"/>
  <c r="D34" i="8"/>
  <c r="D38" i="8"/>
  <c r="B7" i="5"/>
  <c r="B6" i="5" s="1"/>
  <c r="E7" i="5"/>
  <c r="D7" i="5"/>
  <c r="D6" i="5" s="1"/>
  <c r="C7" i="5"/>
  <c r="C6" i="5" s="1"/>
  <c r="G7" i="5" l="1"/>
  <c r="F26" i="8"/>
  <c r="G26" i="8"/>
  <c r="F7" i="5"/>
  <c r="E6" i="5"/>
  <c r="G6" i="5" s="1"/>
  <c r="F7" i="7"/>
  <c r="D26" i="8"/>
  <c r="F6" i="5" l="1"/>
  <c r="H23" i="10"/>
  <c r="F23" i="10"/>
  <c r="I12" i="10"/>
  <c r="K12" i="10" s="1"/>
  <c r="H12" i="10"/>
  <c r="G12" i="10"/>
  <c r="F12" i="10"/>
  <c r="H9" i="10"/>
  <c r="G9" i="10"/>
  <c r="K9" i="10" s="1"/>
  <c r="F9" i="10"/>
  <c r="J12" i="10" l="1"/>
  <c r="H15" i="10"/>
  <c r="H26" i="10" s="1"/>
  <c r="G15" i="10"/>
  <c r="F15" i="10"/>
  <c r="F24" i="10" s="1"/>
  <c r="J9" i="10"/>
  <c r="I15" i="10"/>
  <c r="I24" i="10" s="1"/>
  <c r="K24" i="10" l="1"/>
  <c r="I26" i="10"/>
  <c r="K26" i="10" s="1"/>
  <c r="F26" i="10"/>
  <c r="J24" i="10"/>
  <c r="K15" i="10"/>
  <c r="J15" i="10"/>
  <c r="J26" i="10" l="1"/>
</calcChain>
</file>

<file path=xl/sharedStrings.xml><?xml version="1.0" encoding="utf-8"?>
<sst xmlns="http://schemas.openxmlformats.org/spreadsheetml/2006/main" count="576" uniqueCount="257">
  <si>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</si>
  <si>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</si>
  <si>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</si>
  <si>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</si>
  <si>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</si>
  <si>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</si>
  <si>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</si>
  <si>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</si>
  <si>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</si>
  <si>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</si>
  <si>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</si>
  <si>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</si>
  <si>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</si>
  <si>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</si>
  <si>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</si>
  <si>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</si>
  <si>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</si>
  <si>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</si>
  <si>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</si>
  <si>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</si>
  <si>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</si>
  <si>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</si>
  <si>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</si>
  <si>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</si>
  <si>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</si>
  <si>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</si>
  <si>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</si>
  <si>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</si>
  <si>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</si>
  <si>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</si>
  <si>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</si>
  <si>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</si>
  <si>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</si>
  <si>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>PRIMICI UKUPNO</t>
  </si>
  <si>
    <t>8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</si>
  <si>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</si>
  <si>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</si>
  <si>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</si>
  <si>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</si>
  <si>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</si>
  <si>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</si>
  <si>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</si>
  <si>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</si>
  <si>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</si>
  <si>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</si>
  <si>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</si>
  <si>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</si>
  <si>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</si>
  <si>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</si>
  <si>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</si>
  <si>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</si>
  <si>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</si>
  <si>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</si>
  <si>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</si>
  <si>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</si>
  <si>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</si>
  <si>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</si>
  <si>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</si>
  <si>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</si>
  <si>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</si>
  <si>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</si>
  <si>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</si>
  <si>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</si>
  <si>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</si>
  <si>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</si>
  <si>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</si>
  <si>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</si>
  <si>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</si>
  <si>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</si>
  <si>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</si>
  <si>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</si>
  <si>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</si>
  <si>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</si>
  <si>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</si>
  <si>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</si>
  <si>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</si>
  <si>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</si>
  <si>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</si>
  <si>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</si>
  <si>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</si>
  <si>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</si>
  <si>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</si>
  <si>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</si>
  <si>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</si>
  <si>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</si>
  <si>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</si>
  <si>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</si>
  <si>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</si>
  <si>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</si>
  <si>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</si>
  <si>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</si>
  <si>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</si>
  <si>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</si>
  <si>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</si>
  <si>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</si>
  <si>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</si>
  <si>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</si>
  <si>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</si>
  <si>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</si>
  <si>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43 Prihodi za posebne namjene-proračunski korisnici</t>
  </si>
  <si>
    <t>6 Donacije</t>
  </si>
  <si>
    <t>62 Donacije-proračunski korisnici</t>
  </si>
  <si>
    <t>Aktivnost A120819</t>
  </si>
  <si>
    <t>5.8.1</t>
  </si>
  <si>
    <t xml:space="preserve">Izvor 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</si>
  <si>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</si>
  <si>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</si>
  <si>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</si>
  <si>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</si>
  <si>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</si>
  <si>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</si>
  <si>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</si>
  <si>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</si>
  <si>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</si>
  <si>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</si>
  <si>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</si>
  <si>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</si>
  <si>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IZVORNI PLAN ILI REBALANS 2023.</t>
  </si>
  <si>
    <t>TEKUĆI PLAN 2023.</t>
  </si>
  <si>
    <t>INDEKS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</si>
  <si>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</si>
  <si>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</si>
  <si>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</si>
  <si>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</si>
  <si>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</si>
  <si>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</si>
  <si>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</si>
  <si>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</si>
  <si>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</si>
  <si>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</si>
  <si>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</si>
  <si>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</si>
  <si>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</si>
  <si>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</si>
  <si>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</si>
  <si>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</si>
  <si>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</si>
  <si>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</si>
  <si>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</si>
  <si>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</si>
  <si>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</si>
  <si>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</si>
  <si>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</si>
  <si>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</si>
  <si>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</si>
  <si>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</si>
  <si>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</si>
  <si>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</si>
  <si>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</si>
  <si>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</si>
  <si>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</si>
  <si>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</si>
  <si>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</si>
  <si>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</si>
  <si>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</si>
  <si>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</si>
  <si>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</si>
  <si>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</si>
  <si>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</si>
  <si>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</si>
  <si>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</si>
  <si>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</si>
  <si>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</si>
  <si>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</si>
  <si>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</si>
  <si>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</si>
  <si>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</si>
  <si>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</si>
  <si>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</si>
  <si>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</si>
  <si>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</si>
  <si>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</si>
  <si>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</si>
  <si>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</si>
  <si>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</si>
  <si>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</si>
  <si>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</si>
  <si>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</si>
  <si>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</si>
  <si>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</si>
  <si>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</si>
  <si>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</si>
  <si>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</si>
  <si>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</si>
  <si>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</si>
  <si>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</si>
  <si>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</si>
  <si>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</si>
  <si>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</si>
  <si>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</si>
  <si>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</si>
  <si>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</si>
  <si>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</si>
  <si>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</si>
  <si>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</si>
  <si>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</si>
  <si>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</si>
  <si>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</si>
  <si>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</si>
  <si>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</si>
  <si>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</si>
  <si>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</si>
  <si>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</si>
  <si>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</si>
  <si>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</si>
  <si>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</si>
  <si>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</si>
  <si>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</si>
  <si>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</si>
  <si>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</si>
  <si>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</si>
  <si>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</si>
  <si>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</si>
  <si>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</si>
  <si>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Dodatna ulaganja na građevinskim objektima</t>
  </si>
  <si>
    <t>Naknade građanima  i kućanstvima u naravi</t>
  </si>
  <si>
    <t>Naknade za prijevoz, za rad na terenu i odvojeni život</t>
  </si>
  <si>
    <t>Rashodi za dodatna ulaganja na financijskoj imovini</t>
  </si>
  <si>
    <t>OSNOVNA ŠKOLA OREBIĆ</t>
  </si>
  <si>
    <t>Primljeni zajmovi od trgovačkih društava u javnom sektoru</t>
  </si>
  <si>
    <t>Otplata glavnice primljenih zajmova od trgovačkih društava u javnom sektoru</t>
  </si>
  <si>
    <t>Izvor financiranja 4.3.2</t>
  </si>
  <si>
    <t>Prihodi za posebne namjene proračunski korisnici-prenesena sredstva</t>
  </si>
  <si>
    <t>Osnovna škola Orebić</t>
  </si>
  <si>
    <t>Korisnik K016</t>
  </si>
  <si>
    <t>84 Primici od zaduživanja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</si>
  <si>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</si>
  <si>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</si>
  <si>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</si>
  <si>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</si>
  <si>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</si>
  <si>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 RAČUNA PRIHODA I RASHODA</t>
  </si>
  <si>
    <t>SAŽETAK RAČUNA FINANCIRANJA</t>
  </si>
  <si>
    <t>SAŽETAK RAČUNA PRIHODA I RASHODA I  RAČUNA FINANCIRANJA</t>
  </si>
  <si>
    <t>RAZLIKA PRIMITAKA I IZDATAKA</t>
  </si>
  <si>
    <t>PRENESENI VIŠAK/MANJAK IZ PRETHODNE GODINE</t>
  </si>
  <si>
    <t>PRIJENOS  VIŠKA/MANJKA U SLJEDEĆE RAZDOBLJE</t>
  </si>
  <si>
    <t>INDEKS          5/3*100</t>
  </si>
  <si>
    <t xml:space="preserve"> RAČUN FINANCIRANJA</t>
  </si>
  <si>
    <t xml:space="preserve">IZVJEŠTAJ RAČUNA FINANCIRANJA PREMA EKONOMSKOJ KLASIFIKACIJI </t>
  </si>
  <si>
    <t>IZVJEŠTAJ RAČUNA FINANCIRANJA PREMA IZVORIMA FINANCIRANJA</t>
  </si>
  <si>
    <t>INDEKS                 4/2*100</t>
  </si>
  <si>
    <t>INDEKS                                   5/3*100</t>
  </si>
  <si>
    <t>VIŠAK/MANJAK  PRIHODA I PRIMITAKA</t>
  </si>
  <si>
    <t>INDEKS                                5/3*100</t>
  </si>
  <si>
    <t>Indeks                                5/3*100</t>
  </si>
  <si>
    <t xml:space="preserve">INDEKS            5/3*100               </t>
  </si>
  <si>
    <t>INDEKS                  5/3*100</t>
  </si>
  <si>
    <t>POLUGODIŠNJI IZVJEŠTAJ O IZVRŠENJU FINANCIJSKOG PLANA PRORAČUNSKOG KORISNIKA JEDINICE LOKALNE I PODRUČNE (REGIONALNE) SAMOUPRAVE 
ZA 2024. GODINU.</t>
  </si>
  <si>
    <t>IZVORNI PLAN ILI REBALANS 2024.</t>
  </si>
  <si>
    <t>TEKUĆI PLAN 2024.*</t>
  </si>
  <si>
    <t>OSTVARENJE/IZVRŠENJE  1.-6./2024.</t>
  </si>
  <si>
    <t>OSTVARENJE/IZVRŠENJE  1.-12./2022.</t>
  </si>
  <si>
    <t>OSTVARENJE/IZVRŠENJE  1.-12./2023.</t>
  </si>
  <si>
    <t>OSTVARENJE/IZVRŠENJE  1.-6./2023.</t>
  </si>
  <si>
    <t>Izvor financiranja 5.8.2</t>
  </si>
  <si>
    <t>Ostale pomoći proračunski korisnici - 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</si>
</sst>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2CEEF"/>
        <bgColor rgb="FFF2CEEF"/>
      </patternFill>
    </fill>
    <fill>
      <patternFill patternType="solid">
        <fgColor rgb="FFFFFFFF"/>
        <bgColor rgb="FFFFFFFF"/>
      </patternFill>
    </fill>
    <fill>
      <patternFill patternType="solid">
        <fgColor rgb="FFF2CEEF"/>
        <bgColor rgb="FFFFFFFF"/>
      </patternFill>
    </fill>
    <fill>
      <patternFill patternType="solid">
        <fgColor rgb="FFF2CEE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24" fillId="0" borderId="0" applyFont="0" applyFill="0" applyBorder="0" applyAlignment="0" applyProtection="0"/>
    <xf numFmtId="0" fontId="2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</cellStyleXfs>
  <cellXfs count="641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17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18" fillId="3" borderId="3" xfId="0" applyNumberFormat="1" applyFont="1" applyFill="1" applyBorder="1" applyAlignment="1">
      <alignment horizontal="right"/>
    </xf>
    <xf numFmtId="3" fontId="18" fillId="7" borderId="3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horizontal="right"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16" fillId="5" borderId="3" xfId="0" quotePrefix="1" applyFont="1" applyFill="1" applyBorder="1" applyAlignment="1">
      <alignment horizontal="left" vertical="center"/>
    </xf>
    <xf numFmtId="0" fontId="16" fillId="5" borderId="3" xfId="0" quotePrefix="1" applyFont="1" applyFill="1" applyBorder="1" applyAlignment="1">
      <alignment horizontal="left" vertical="center" wrapText="1"/>
    </xf>
    <xf numFmtId="0" fontId="16" fillId="4" borderId="3" xfId="0" quotePrefix="1" applyFont="1" applyFill="1" applyBorder="1" applyAlignment="1">
      <alignment horizontal="left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3" fontId="23" fillId="3" borderId="4" xfId="0" applyNumberFormat="1" applyFont="1" applyFill="1" applyBorder="1" applyAlignment="1">
      <alignment horizontal="right"/>
    </xf>
    <xf numFmtId="3" fontId="23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3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1" fillId="4" borderId="3" xfId="0" applyNumberFormat="1" applyFont="1" applyFill="1" applyBorder="1" applyAlignment="1" applyProtection="1">
      <alignment horizontal="center" vertical="center" wrapText="1"/>
    </xf>
    <xf numFmtId="0" fontId="21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1" fillId="4" borderId="3" xfId="0" applyNumberFormat="1" applyFont="1" applyFill="1" applyBorder="1" applyAlignment="1" applyProtection="1">
      <alignment horizontal="right" vertical="center" wrapText="1"/>
    </xf>
    <xf numFmtId="3" fontId="22" fillId="5" borderId="3" xfId="0" applyNumberFormat="1" applyFont="1" applyFill="1" applyBorder="1" applyAlignment="1" applyProtection="1">
      <alignment horizontal="righ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3" fontId="3" fillId="9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3" fontId="3" fillId="10" borderId="3" xfId="0" applyNumberFormat="1" applyFont="1" applyFill="1" applyBorder="1" applyAlignment="1">
      <alignment horizontal="right"/>
    </xf>
    <xf numFmtId="0" fontId="20" fillId="10" borderId="11" xfId="0" applyNumberFormat="1" applyFont="1" applyFill="1" applyBorder="1" applyAlignment="1" applyProtection="1">
      <alignment horizontal="left" vertical="center" indent="1"/>
    </xf>
    <xf numFmtId="0" fontId="20" fillId="10" borderId="11" xfId="0" applyNumberFormat="1" applyFont="1" applyFill="1" applyBorder="1" applyAlignment="1" applyProtection="1">
      <alignment horizontal="left" vertical="center" wrapText="1" indent="1"/>
    </xf>
    <xf numFmtId="0" fontId="20" fillId="5" borderId="3" xfId="0" applyFont="1" applyFill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0" fillId="4" borderId="3" xfId="0" applyFont="1" applyFill="1" applyBorder="1" applyAlignment="1">
      <alignment wrapText="1"/>
    </xf>
    <xf numFmtId="0" fontId="20" fillId="5" borderId="3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23" fillId="3" borderId="3" xfId="0" applyFont="1" applyFill="1" applyBorder="1" applyAlignment="1">
      <alignment wrapText="1"/>
    </xf>
    <xf numFmtId="0" fontId="20" fillId="0" borderId="3" xfId="0" applyFont="1" applyBorder="1"/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3" fontId="7" fillId="2" borderId="3" xfId="0" applyNumberFormat="1" applyFont="1" applyFill="1" applyBorder="1" applyAlignment="1">
      <alignment horizontal="right"/>
    </xf>
    <xf numFmtId="0" fontId="7" fillId="5" borderId="8" xfId="0" applyNumberFormat="1" applyFont="1" applyFill="1" applyBorder="1" applyAlignment="1" applyProtection="1">
      <alignment horizontal="left" vertical="center" wrapText="1" indent="1"/>
    </xf>
    <xf numFmtId="0" fontId="7" fillId="5" borderId="9" xfId="0" applyNumberFormat="1" applyFont="1" applyFill="1" applyBorder="1" applyAlignment="1" applyProtection="1">
      <alignment horizontal="left" vertical="center" wrapText="1" indent="1"/>
    </xf>
    <xf numFmtId="0" fontId="7" fillId="5" borderId="10" xfId="0" applyNumberFormat="1" applyFont="1" applyFill="1" applyBorder="1" applyAlignment="1" applyProtection="1">
      <alignment horizontal="left" vertical="center" wrapText="1" indent="1"/>
    </xf>
    <xf numFmtId="3" fontId="7" fillId="5" borderId="3" xfId="0" applyNumberFormat="1" applyFont="1" applyFill="1" applyBorder="1" applyAlignment="1">
      <alignment horizontal="right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3" fontId="3" fillId="5" borderId="3" xfId="0" applyNumberFormat="1" applyFont="1" applyFill="1" applyBorder="1" applyAlignment="1"/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/>
    </xf>
    <xf numFmtId="0" fontId="3" fillId="8" borderId="9" xfId="0" applyNumberFormat="1" applyFont="1" applyFill="1" applyBorder="1" applyAlignment="1" applyProtection="1">
      <alignment horizontal="left" vertical="center" wrapText="1" indent="1"/>
    </xf>
    <xf numFmtId="0" fontId="3" fillId="8" borderId="10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18" fillId="8" borderId="1" xfId="0" applyNumberFormat="1" applyFont="1" applyFill="1" applyBorder="1" applyAlignment="1" applyProtection="1">
      <alignment horizontal="left" vertical="center" wrapText="1" indent="1"/>
    </xf>
    <xf numFmtId="0" fontId="19" fillId="5" borderId="1" xfId="0" applyNumberFormat="1" applyFont="1" applyFill="1" applyBorder="1" applyAlignment="1" applyProtection="1">
      <alignment horizontal="left" vertical="center" wrapText="1" indent="1"/>
    </xf>
    <xf numFmtId="0" fontId="19" fillId="5" borderId="2" xfId="0" applyNumberFormat="1" applyFont="1" applyFill="1" applyBorder="1" applyAlignment="1" applyProtection="1">
      <alignment horizontal="left" vertical="center" wrapText="1" indent="1"/>
    </xf>
    <xf numFmtId="0" fontId="19" fillId="5" borderId="4" xfId="0" applyNumberFormat="1" applyFont="1" applyFill="1" applyBorder="1" applyAlignment="1" applyProtection="1">
      <alignment horizontal="left" vertical="center" wrapText="1" indent="1"/>
    </xf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19" fillId="2" borderId="2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 indent="1"/>
    </xf>
    <xf numFmtId="0" fontId="3" fillId="8" borderId="8" xfId="0" applyNumberFormat="1" applyFont="1" applyFill="1" applyBorder="1" applyAlignment="1" applyProtection="1">
      <alignment horizontal="left" vertical="center" wrapText="1" indent="1"/>
    </xf>
    <xf numFmtId="0" fontId="0" fillId="2" borderId="3" xfId="0" applyNumberFormat="1" applyFill="1" applyBorder="1"/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19" fillId="2" borderId="2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20" fillId="2" borderId="3" xfId="0" applyFont="1" applyFill="1" applyBorder="1" applyAlignment="1">
      <alignment wrapTex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20" fillId="8" borderId="3" xfId="0" applyFont="1" applyFill="1" applyBorder="1" applyAlignment="1">
      <alignment wrapText="1"/>
    </xf>
    <xf numFmtId="0" fontId="19" fillId="2" borderId="8" xfId="0" applyNumberFormat="1" applyFont="1" applyFill="1" applyBorder="1" applyAlignment="1" applyProtection="1">
      <alignment horizontal="left" vertical="center" wrapText="1" indent="1"/>
    </xf>
    <xf numFmtId="0" fontId="19" fillId="2" borderId="9" xfId="0" applyNumberFormat="1" applyFont="1" applyFill="1" applyBorder="1" applyAlignment="1" applyProtection="1">
      <alignment horizontal="left" vertical="center" wrapText="1" indent="1"/>
    </xf>
    <xf numFmtId="0" fontId="19" fillId="2" borderId="10" xfId="0" applyNumberFormat="1" applyFont="1" applyFill="1" applyBorder="1" applyAlignment="1" applyProtection="1">
      <alignment horizontal="left" vertical="center" wrapText="1" indent="1"/>
    </xf>
    <xf numFmtId="0" fontId="19" fillId="5" borderId="8" xfId="0" applyNumberFormat="1" applyFont="1" applyFill="1" applyBorder="1" applyAlignment="1" applyProtection="1">
      <alignment horizontal="left" vertical="center" wrapText="1" indent="1"/>
    </xf>
    <xf numFmtId="0" fontId="19" fillId="5" borderId="9" xfId="0" applyNumberFormat="1" applyFont="1" applyFill="1" applyBorder="1" applyAlignment="1" applyProtection="1">
      <alignment horizontal="left" vertical="center" wrapText="1" indent="1"/>
    </xf>
    <xf numFmtId="0" fontId="19" fillId="5" borderId="10" xfId="0" applyNumberFormat="1" applyFont="1" applyFill="1" applyBorder="1" applyAlignment="1" applyProtection="1">
      <alignment horizontal="left" vertical="center" wrapText="1" indent="1"/>
    </xf>
    <xf numFmtId="0" fontId="19" fillId="4" borderId="8" xfId="0" applyNumberFormat="1" applyFont="1" applyFill="1" applyBorder="1" applyAlignment="1" applyProtection="1">
      <alignment horizontal="left" vertical="center" wrapText="1" indent="1"/>
    </xf>
    <xf numFmtId="0" fontId="19" fillId="4" borderId="9" xfId="0" applyNumberFormat="1" applyFont="1" applyFill="1" applyBorder="1" applyAlignment="1" applyProtection="1">
      <alignment horizontal="left" vertical="center" wrapText="1" indent="1"/>
    </xf>
    <xf numFmtId="0" fontId="19" fillId="4" borderId="10" xfId="0" applyNumberFormat="1" applyFont="1" applyFill="1" applyBorder="1" applyAlignment="1" applyProtection="1">
      <alignment horizontal="left" vertical="center" wrapText="1" indent="1"/>
    </xf>
    <xf numFmtId="0" fontId="19" fillId="2" borderId="14" xfId="0" applyNumberFormat="1" applyFont="1" applyFill="1" applyBorder="1" applyAlignment="1" applyProtection="1">
      <alignment horizontal="left" vertical="center" wrapText="1" indent="1"/>
    </xf>
    <xf numFmtId="0" fontId="19" fillId="2" borderId="5" xfId="0" applyNumberFormat="1" applyFont="1" applyFill="1" applyBorder="1" applyAlignment="1" applyProtection="1">
      <alignment horizontal="left" vertical="center" wrapText="1" indent="1"/>
    </xf>
    <xf numFmtId="0" fontId="19" fillId="2" borderId="15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9" fillId="5" borderId="14" xfId="0" applyNumberFormat="1" applyFont="1" applyFill="1" applyBorder="1" applyAlignment="1" applyProtection="1">
      <alignment horizontal="left" vertical="center" wrapText="1" indent="1"/>
    </xf>
    <xf numFmtId="0" fontId="19" fillId="5" borderId="5" xfId="0" applyNumberFormat="1" applyFont="1" applyFill="1" applyBorder="1" applyAlignment="1" applyProtection="1">
      <alignment horizontal="left" vertical="center" wrapText="1" indent="1"/>
    </xf>
    <xf numFmtId="0" fontId="19" fillId="5" borderId="15" xfId="0" applyNumberFormat="1" applyFont="1" applyFill="1" applyBorder="1" applyAlignment="1" applyProtection="1">
      <alignment horizontal="left" vertical="center" wrapText="1" indent="1"/>
    </xf>
    <xf numFmtId="0" fontId="19" fillId="4" borderId="14" xfId="0" applyNumberFormat="1" applyFont="1" applyFill="1" applyBorder="1" applyAlignment="1" applyProtection="1">
      <alignment horizontal="left" vertical="center" wrapText="1" indent="1"/>
    </xf>
    <xf numFmtId="0" fontId="19" fillId="4" borderId="5" xfId="0" applyNumberFormat="1" applyFont="1" applyFill="1" applyBorder="1" applyAlignment="1" applyProtection="1">
      <alignment horizontal="left" vertical="center" wrapText="1" indent="1"/>
    </xf>
    <xf numFmtId="0" fontId="19" fillId="4" borderId="15" xfId="0" applyNumberFormat="1" applyFont="1" applyFill="1" applyBorder="1" applyAlignment="1" applyProtection="1">
      <alignment horizontal="left" vertical="center" wrapText="1" indent="1"/>
    </xf>
    <xf numFmtId="0" fontId="18" fillId="10" borderId="4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2" fontId="0" fillId="2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1" fontId="0" fillId="0" borderId="3" xfId="0" applyNumberFormat="1" applyBorder="1"/>
    <xf numFmtId="164" fontId="0" fillId="0" borderId="3" xfId="1" applyNumberFormat="1" applyFont="1" applyBorder="1"/>
    <xf numFmtId="164" fontId="0" fillId="4" borderId="3" xfId="1" applyNumberFormat="1" applyFont="1" applyFill="1" applyBorder="1"/>
    <xf numFmtId="164" fontId="0" fillId="5" borderId="3" xfId="1" applyNumberFormat="1" applyFont="1" applyFill="1" applyBorder="1"/>
    <xf numFmtId="0" fontId="9" fillId="6" borderId="3" xfId="0" applyFont="1" applyFill="1" applyBorder="1" applyAlignment="1">
      <alignment horizontal="left" vertical="center"/>
    </xf>
    <xf numFmtId="0" fontId="9" fillId="6" borderId="3" xfId="0" applyNumberFormat="1" applyFont="1" applyFill="1" applyBorder="1" applyAlignment="1" applyProtection="1">
      <alignment horizontal="left" vertical="center"/>
    </xf>
    <xf numFmtId="0" fontId="9" fillId="6" borderId="3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20" fillId="10" borderId="6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5" borderId="8" xfId="0" applyNumberFormat="1" applyFont="1" applyFill="1" applyBorder="1" applyAlignment="1" applyProtection="1">
      <alignment horizontal="left" vertical="center" wrapText="1"/>
    </xf>
    <xf numFmtId="0" fontId="3" fillId="8" borderId="15" xfId="0" applyNumberFormat="1" applyFont="1" applyFill="1" applyBorder="1" applyAlignment="1" applyProtection="1">
      <alignment horizontal="left" vertical="center" wrapText="1" indent="1"/>
    </xf>
    <xf numFmtId="0" fontId="3" fillId="8" borderId="5" xfId="0" applyNumberFormat="1" applyFont="1" applyFill="1" applyBorder="1" applyAlignment="1" applyProtection="1">
      <alignment horizontal="left" vertical="center" wrapText="1" indent="1"/>
    </xf>
    <xf numFmtId="0" fontId="3" fillId="8" borderId="1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3" fontId="3" fillId="0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 applyProtection="1">
      <alignment horizontal="center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 applyProtection="1">
      <alignment horizontal="left" vertical="center" wrapText="1"/>
    </xf>
    <xf numFmtId="4" fontId="18" fillId="7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left" vertical="center" wrapText="1"/>
    </xf>
    <xf numFmtId="4" fontId="18" fillId="3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4" fontId="20" fillId="10" borderId="6" xfId="0" applyNumberFormat="1" applyFont="1" applyFill="1" applyBorder="1" applyAlignment="1" applyProtection="1">
      <alignment horizontal="left" vertical="center" wrapText="1"/>
    </xf>
    <xf numFmtId="4" fontId="20" fillId="10" borderId="6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left" vertical="center" wrapText="1"/>
    </xf>
    <xf numFmtId="4" fontId="7" fillId="5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 applyProtection="1">
      <alignment horizontal="left" vertical="center" wrapText="1"/>
    </xf>
    <xf numFmtId="4" fontId="7" fillId="2" borderId="3" xfId="0" applyNumberFormat="1" applyFont="1" applyFill="1" applyBorder="1" applyAlignment="1">
      <alignment horizontal="right"/>
    </xf>
    <xf numFmtId="4" fontId="7" fillId="0" borderId="3" xfId="4" applyNumberFormat="1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 applyProtection="1">
      <alignment vertical="center" wrapText="1"/>
    </xf>
    <xf numFmtId="4" fontId="3" fillId="5" borderId="3" xfId="0" applyNumberFormat="1" applyFont="1" applyFill="1" applyBorder="1" applyAlignment="1"/>
    <xf numFmtId="4" fontId="3" fillId="5" borderId="3" xfId="0" applyNumberFormat="1" applyFont="1" applyFill="1" applyBorder="1" applyAlignment="1" applyProtection="1">
      <alignment horizontal="left" vertical="center" wrapText="1"/>
    </xf>
    <xf numFmtId="4" fontId="7" fillId="12" borderId="3" xfId="4" applyNumberFormat="1" applyFont="1" applyFill="1" applyBorder="1" applyAlignment="1">
      <alignment horizontal="left" vertical="center" wrapText="1"/>
    </xf>
    <xf numFmtId="4" fontId="7" fillId="8" borderId="3" xfId="0" applyNumberFormat="1" applyFont="1" applyFill="1" applyBorder="1" applyAlignment="1" applyProtection="1">
      <alignment vertical="center" wrapText="1"/>
    </xf>
    <xf numFmtId="4" fontId="7" fillId="4" borderId="3" xfId="0" applyNumberFormat="1" applyFont="1" applyFill="1" applyBorder="1" applyAlignment="1" applyProtection="1">
      <alignment vertical="center" wrapText="1"/>
    </xf>
    <xf numFmtId="4" fontId="7" fillId="5" borderId="3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</xf>
    <xf numFmtId="4" fontId="7" fillId="11" borderId="3" xfId="7" applyNumberFormat="1" applyFont="1" applyFill="1" applyBorder="1" applyAlignment="1">
      <alignment horizontal="left" vertical="center" wrapText="1"/>
    </xf>
    <xf numFmtId="4" fontId="7" fillId="4" borderId="3" xfId="7" applyNumberFormat="1" applyFont="1" applyFill="1" applyBorder="1" applyAlignment="1">
      <alignment horizontal="left" vertical="center" wrapText="1"/>
    </xf>
    <xf numFmtId="4" fontId="7" fillId="5" borderId="3" xfId="7" applyNumberFormat="1" applyFont="1" applyFill="1" applyBorder="1" applyAlignment="1">
      <alignment horizontal="left" vertical="center" wrapText="1"/>
    </xf>
    <xf numFmtId="4" fontId="7" fillId="0" borderId="3" xfId="7" applyNumberFormat="1" applyFont="1" applyFill="1" applyBorder="1" applyAlignment="1">
      <alignment horizontal="left" vertical="center" wrapText="1"/>
    </xf>
    <xf numFmtId="4" fontId="18" fillId="3" borderId="3" xfId="0" applyNumberFormat="1" applyFont="1" applyFill="1" applyBorder="1" applyAlignment="1" applyProtection="1">
      <alignment horizontal="left" vertical="center" wrapText="1"/>
    </xf>
    <xf numFmtId="4" fontId="19" fillId="10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 applyProtection="1">
      <alignment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10" borderId="3" xfId="0" applyNumberFormat="1" applyFont="1" applyFill="1" applyBorder="1" applyAlignment="1" applyProtection="1">
      <alignment vertical="center" wrapText="1"/>
    </xf>
    <xf numFmtId="4" fontId="16" fillId="8" borderId="4" xfId="0" applyNumberFormat="1" applyFont="1" applyFill="1" applyBorder="1" applyAlignment="1" applyProtection="1">
      <alignment vertical="center" wrapText="1"/>
    </xf>
    <xf numFmtId="4" fontId="16" fillId="4" borderId="3" xfId="0" quotePrefix="1" applyNumberFormat="1" applyFont="1" applyFill="1" applyBorder="1" applyAlignment="1">
      <alignment horizontal="left" vertical="center" wrapText="1"/>
    </xf>
    <xf numFmtId="4" fontId="17" fillId="3" borderId="3" xfId="0" applyNumberFormat="1" applyFont="1" applyFill="1" applyBorder="1" applyAlignment="1" applyProtection="1">
      <alignment vertical="center" wrapText="1"/>
    </xf>
    <xf numFmtId="4" fontId="7" fillId="8" borderId="4" xfId="0" applyNumberFormat="1" applyFont="1" applyFill="1" applyBorder="1" applyAlignment="1" applyProtection="1">
      <alignment vertical="center" wrapText="1"/>
    </xf>
    <xf numFmtId="4" fontId="7" fillId="4" borderId="4" xfId="0" applyNumberFormat="1" applyFont="1" applyFill="1" applyBorder="1" applyAlignment="1" applyProtection="1">
      <alignment vertical="center" wrapText="1"/>
    </xf>
    <xf numFmtId="4" fontId="7" fillId="5" borderId="4" xfId="0" applyNumberFormat="1" applyFont="1" applyFill="1" applyBorder="1" applyAlignment="1" applyProtection="1">
      <alignment vertical="center" wrapText="1"/>
    </xf>
    <xf numFmtId="4" fontId="7" fillId="2" borderId="4" xfId="0" applyNumberFormat="1" applyFont="1" applyFill="1" applyBorder="1" applyAlignment="1" applyProtection="1">
      <alignment vertical="center" wrapText="1"/>
    </xf>
    <xf numFmtId="4" fontId="16" fillId="10" borderId="3" xfId="0" applyNumberFormat="1" applyFont="1" applyFill="1" applyBorder="1" applyAlignment="1" applyProtection="1">
      <alignment vertical="center" wrapText="1"/>
    </xf>
    <xf numFmtId="4" fontId="16" fillId="8" borderId="3" xfId="0" applyNumberFormat="1" applyFont="1" applyFill="1" applyBorder="1" applyAlignment="1" applyProtection="1">
      <alignment vertical="center" wrapText="1"/>
    </xf>
    <xf numFmtId="4" fontId="16" fillId="4" borderId="3" xfId="0" applyNumberFormat="1" applyFont="1" applyFill="1" applyBorder="1" applyAlignment="1" applyProtection="1">
      <alignment vertical="center" wrapText="1"/>
    </xf>
    <xf numFmtId="4" fontId="16" fillId="4" borderId="4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16" fillId="2" borderId="4" xfId="0" applyNumberFormat="1" applyFont="1" applyFill="1" applyBorder="1" applyAlignment="1" applyProtection="1">
      <alignment vertical="center" wrapText="1"/>
    </xf>
    <xf numFmtId="4" fontId="16" fillId="5" borderId="4" xfId="0" applyNumberFormat="1" applyFont="1" applyFill="1" applyBorder="1" applyAlignment="1" applyProtection="1">
      <alignment vertical="center" wrapText="1"/>
    </xf>
    <xf numFmtId="4" fontId="16" fillId="2" borderId="10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horizontal="right"/>
    </xf>
    <xf numFmtId="4" fontId="16" fillId="5" borderId="3" xfId="0" applyNumberFormat="1" applyFont="1" applyFill="1" applyBorder="1" applyAlignment="1" applyProtection="1">
      <alignment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16" fillId="2" borderId="15" xfId="0" applyNumberFormat="1" applyFont="1" applyFill="1" applyBorder="1" applyAlignment="1" applyProtection="1">
      <alignment vertical="center" wrapText="1"/>
    </xf>
    <xf numFmtId="4" fontId="3" fillId="0" borderId="3" xfId="8" applyNumberFormat="1" applyFont="1" applyFill="1" applyBorder="1" applyAlignment="1">
      <alignment horizontal="left" wrapText="1"/>
    </xf>
    <xf numFmtId="4" fontId="0" fillId="5" borderId="3" xfId="0" applyNumberFormat="1" applyFill="1" applyBorder="1"/>
    <xf numFmtId="4" fontId="7" fillId="10" borderId="4" xfId="0" applyNumberFormat="1" applyFont="1" applyFill="1" applyBorder="1" applyAlignment="1" applyProtection="1">
      <alignment vertical="center" wrapText="1"/>
    </xf>
    <xf numFmtId="4" fontId="3" fillId="3" borderId="3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19" fillId="5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5" borderId="3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3" fontId="6" fillId="3" borderId="4" xfId="1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>
      <alignment horizontal="right"/>
    </xf>
    <xf numFmtId="43" fontId="3" fillId="6" borderId="3" xfId="0" applyNumberFormat="1" applyFont="1" applyFill="1" applyBorder="1" applyAlignment="1">
      <alignment horizontal="right"/>
    </xf>
    <xf numFmtId="43" fontId="3" fillId="2" borderId="4" xfId="0" applyNumberFormat="1" applyFont="1" applyFill="1" applyBorder="1" applyAlignment="1">
      <alignment horizontal="right"/>
    </xf>
    <xf numFmtId="43" fontId="3" fillId="2" borderId="3" xfId="0" applyNumberFormat="1" applyFont="1" applyFill="1" applyBorder="1" applyAlignment="1">
      <alignment horizontal="right"/>
    </xf>
    <xf numFmtId="43" fontId="3" fillId="3" borderId="4" xfId="0" applyNumberFormat="1" applyFont="1" applyFill="1" applyBorder="1" applyAlignment="1">
      <alignment horizontal="right"/>
    </xf>
    <xf numFmtId="43" fontId="3" fillId="3" borderId="3" xfId="0" applyNumberFormat="1" applyFont="1" applyFill="1" applyBorder="1" applyAlignment="1">
      <alignment horizontal="right"/>
    </xf>
    <xf numFmtId="43" fontId="3" fillId="5" borderId="4" xfId="0" applyNumberFormat="1" applyFont="1" applyFill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1" fillId="4" borderId="3" xfId="0" applyNumberFormat="1" applyFont="1" applyFill="1" applyBorder="1" applyAlignment="1" applyProtection="1">
      <alignment horizontal="right" vertical="center" wrapText="1"/>
    </xf>
    <xf numFmtId="4" fontId="22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/>
    <xf numFmtId="4" fontId="0" fillId="0" borderId="3" xfId="1" applyNumberFormat="1" applyFont="1" applyBorder="1"/>
    <xf numFmtId="4" fontId="0" fillId="2" borderId="3" xfId="0" applyNumberFormat="1" applyFill="1" applyBorder="1"/>
    <xf numFmtId="4" fontId="0" fillId="4" borderId="3" xfId="1" applyNumberFormat="1" applyFont="1" applyFill="1" applyBorder="1"/>
    <xf numFmtId="4" fontId="0" fillId="5" borderId="3" xfId="1" applyNumberFormat="1" applyFont="1" applyFill="1" applyBorder="1"/>
    <xf numFmtId="4" fontId="1" fillId="3" borderId="3" xfId="0" applyNumberFormat="1" applyFont="1" applyFill="1" applyBorder="1"/>
    <xf numFmtId="4" fontId="0" fillId="8" borderId="3" xfId="0" applyNumberFormat="1" applyFill="1" applyBorder="1"/>
    <xf numFmtId="4" fontId="0" fillId="2" borderId="3" xfId="1" applyNumberFormat="1" applyFont="1" applyFill="1" applyBorder="1"/>
    <xf numFmtId="0" fontId="15" fillId="0" borderId="0" xfId="0" quotePrefix="1" applyFont="1" applyAlignment="1">
      <alignment horizontal="left" wrapText="1"/>
    </xf>
    <xf numFmtId="0" fontId="26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 applyProtection="1">
      <alignment horizontal="right" wrapText="1"/>
    </xf>
    <xf numFmtId="1" fontId="0" fillId="7" borderId="3" xfId="0" applyNumberFormat="1" applyFill="1" applyBorder="1"/>
    <xf numFmtId="1" fontId="0" fillId="3" borderId="3" xfId="0" applyNumberFormat="1" applyFill="1" applyBorder="1"/>
    <xf numFmtId="1" fontId="0" fillId="4" borderId="3" xfId="0" applyNumberFormat="1" applyFill="1" applyBorder="1"/>
    <xf numFmtId="1" fontId="0" fillId="5" borderId="3" xfId="0" applyNumberFormat="1" applyFill="1" applyBorder="1"/>
    <xf numFmtId="1" fontId="0" fillId="2" borderId="3" xfId="0" applyNumberFormat="1" applyFill="1" applyBorder="1"/>
    <xf numFmtId="0" fontId="5" fillId="0" borderId="0" xfId="0" applyFont="1" applyAlignment="1">
      <alignment vertical="center" wrapText="1"/>
    </xf>
    <xf numFmtId="1" fontId="3" fillId="9" borderId="3" xfId="0" applyNumberFormat="1" applyFont="1" applyFill="1" applyBorder="1" applyAlignment="1" applyProtection="1">
      <alignment horizontal="center" vertical="center" wrapText="1"/>
    </xf>
    <xf numFmtId="1" fontId="3" fillId="7" borderId="3" xfId="0" applyNumberFormat="1" applyFont="1" applyFill="1" applyBorder="1" applyAlignment="1" applyProtection="1">
      <alignment horizontal="center" vertical="center" wrapText="1"/>
    </xf>
    <xf numFmtId="1" fontId="3" fillId="3" borderId="3" xfId="0" applyNumberFormat="1" applyFont="1" applyFill="1" applyBorder="1" applyAlignment="1" applyProtection="1">
      <alignment horizontal="center" vertical="center" wrapText="1"/>
    </xf>
    <xf numFmtId="1" fontId="3" fillId="10" borderId="3" xfId="0" applyNumberFormat="1" applyFont="1" applyFill="1" applyBorder="1" applyAlignment="1" applyProtection="1">
      <alignment horizontal="center" vertical="center" wrapText="1"/>
    </xf>
    <xf numFmtId="1" fontId="3" fillId="8" borderId="3" xfId="0" applyNumberFormat="1" applyFont="1" applyFill="1" applyBorder="1" applyAlignment="1" applyProtection="1">
      <alignment horizontal="center" vertical="center" wrapText="1"/>
    </xf>
    <xf numFmtId="1" fontId="3" fillId="5" borderId="3" xfId="0" applyNumberFormat="1" applyFont="1" applyFill="1" applyBorder="1" applyAlignment="1" applyProtection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3" fontId="11" fillId="0" borderId="0" xfId="0" applyNumberFormat="1" applyFont="1" applyAlignment="1">
      <alignment wrapText="1"/>
    </xf>
    <xf numFmtId="1" fontId="1" fillId="7" borderId="3" xfId="0" applyNumberFormat="1" applyFont="1" applyFill="1" applyBorder="1"/>
    <xf numFmtId="1" fontId="0" fillId="4" borderId="3" xfId="0" applyNumberFormat="1" applyFont="1" applyFill="1" applyBorder="1"/>
    <xf numFmtId="1" fontId="0" fillId="5" borderId="3" xfId="0" applyNumberFormat="1" applyFont="1" applyFill="1" applyBorder="1"/>
    <xf numFmtId="1" fontId="0" fillId="2" borderId="3" xfId="0" applyNumberFormat="1" applyFont="1" applyFill="1" applyBorder="1"/>
    <xf numFmtId="1" fontId="1" fillId="3" borderId="3" xfId="0" applyNumberFormat="1" applyFont="1" applyFill="1" applyBorder="1"/>
    <xf numFmtId="1" fontId="0" fillId="8" borderId="3" xfId="0" applyNumberFormat="1" applyFont="1" applyFill="1" applyBorder="1"/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2" borderId="0" xfId="0" quotePrefix="1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7" fillId="2" borderId="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8" fillId="3" borderId="11" xfId="0" applyNumberFormat="1" applyFont="1" applyFill="1" applyBorder="1" applyAlignment="1" applyProtection="1">
      <alignment horizontal="left" vertical="center" wrapText="1" indent="1"/>
    </xf>
    <xf numFmtId="0" fontId="19" fillId="8" borderId="7" xfId="0" applyNumberFormat="1" applyFont="1" applyFill="1" applyBorder="1" applyAlignment="1" applyProtection="1">
      <alignment horizontal="left" vertical="center" wrapText="1" indent="1"/>
    </xf>
    <xf numFmtId="0" fontId="19" fillId="4" borderId="6" xfId="0" applyNumberFormat="1" applyFont="1" applyFill="1" applyBorder="1" applyAlignment="1" applyProtection="1">
      <alignment horizontal="left" vertical="center" wrapText="1" indent="1"/>
    </xf>
    <xf numFmtId="0" fontId="19" fillId="5" borderId="11" xfId="0" applyNumberFormat="1" applyFont="1" applyFill="1" applyBorder="1" applyAlignment="1" applyProtection="1">
      <alignment horizontal="left" vertical="center" wrapText="1" indent="1"/>
    </xf>
    <xf numFmtId="0" fontId="19" fillId="5" borderId="3" xfId="0" applyNumberFormat="1" applyFont="1" applyFill="1" applyBorder="1" applyAlignment="1" applyProtection="1">
      <alignment horizontal="left" vertical="center" wrapText="1" indent="1"/>
    </xf>
    <xf numFmtId="0" fontId="18" fillId="3" borderId="7" xfId="0" applyNumberFormat="1" applyFont="1" applyFill="1" applyBorder="1" applyAlignment="1" applyProtection="1">
      <alignment horizontal="left" vertical="center" wrapText="1" indent="1"/>
    </xf>
    <xf numFmtId="0" fontId="19" fillId="10" borderId="3" xfId="0" applyNumberFormat="1" applyFont="1" applyFill="1" applyBorder="1" applyAlignment="1" applyProtection="1">
      <alignment horizontal="left" vertical="center" wrapText="1" indent="1"/>
    </xf>
    <xf numFmtId="0" fontId="19" fillId="8" borderId="3" xfId="0" applyNumberFormat="1" applyFont="1" applyFill="1" applyBorder="1" applyAlignment="1" applyProtection="1">
      <alignment horizontal="left" vertical="center" wrapText="1" indent="1"/>
    </xf>
    <xf numFmtId="0" fontId="19" fillId="4" borderId="3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9" fillId="10" borderId="11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3" borderId="1" xfId="0" applyNumberFormat="1" applyFont="1" applyFill="1" applyBorder="1" applyAlignment="1" applyProtection="1">
      <alignment horizontal="left" vertical="center" wrapText="1" indent="1"/>
    </xf>
    <xf numFmtId="0" fontId="18" fillId="3" borderId="2" xfId="0" applyNumberFormat="1" applyFont="1" applyFill="1" applyBorder="1" applyAlignment="1" applyProtection="1">
      <alignment horizontal="left" vertical="center" wrapText="1" indent="1"/>
    </xf>
    <xf numFmtId="0" fontId="18" fillId="3" borderId="4" xfId="0" applyNumberFormat="1" applyFont="1" applyFill="1" applyBorder="1" applyAlignment="1" applyProtection="1">
      <alignment horizontal="left" vertical="center" wrapText="1" indent="1"/>
    </xf>
    <xf numFmtId="0" fontId="19" fillId="8" borderId="6" xfId="0" applyNumberFormat="1" applyFont="1" applyFill="1" applyBorder="1" applyAlignment="1" applyProtection="1">
      <alignment horizontal="left" vertical="center" wrapText="1" indent="1"/>
    </xf>
    <xf numFmtId="0" fontId="19" fillId="10" borderId="1" xfId="0" applyNumberFormat="1" applyFont="1" applyFill="1" applyBorder="1" applyAlignment="1" applyProtection="1">
      <alignment horizontal="left" vertical="center" wrapText="1" indent="1"/>
    </xf>
    <xf numFmtId="0" fontId="19" fillId="10" borderId="2" xfId="0" applyNumberFormat="1" applyFont="1" applyFill="1" applyBorder="1" applyAlignment="1" applyProtection="1">
      <alignment horizontal="left" vertical="center" wrapText="1" indent="1"/>
    </xf>
    <xf numFmtId="0" fontId="19" fillId="10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3" fillId="10" borderId="8" xfId="0" applyNumberFormat="1" applyFont="1" applyFill="1" applyBorder="1" applyAlignment="1" applyProtection="1">
      <alignment horizontal="left" vertical="center" wrapText="1" indent="1"/>
    </xf>
    <xf numFmtId="0" fontId="3" fillId="10" borderId="9" xfId="0" applyNumberFormat="1" applyFont="1" applyFill="1" applyBorder="1" applyAlignment="1" applyProtection="1">
      <alignment horizontal="left" vertical="center" wrapText="1" indent="1"/>
    </xf>
    <xf numFmtId="0" fontId="3" fillId="10" borderId="10" xfId="0" applyNumberFormat="1" applyFont="1" applyFill="1" applyBorder="1" applyAlignment="1" applyProtection="1">
      <alignment horizontal="left" vertical="center" wrapText="1" indent="1"/>
    </xf>
    <xf numFmtId="0" fontId="18" fillId="3" borderId="14" xfId="0" applyNumberFormat="1" applyFont="1" applyFill="1" applyBorder="1" applyAlignment="1" applyProtection="1">
      <alignment horizontal="left" vertical="center" wrapText="1" indent="1"/>
    </xf>
    <xf numFmtId="0" fontId="18" fillId="3" borderId="5" xfId="0" applyNumberFormat="1" applyFont="1" applyFill="1" applyBorder="1" applyAlignment="1" applyProtection="1">
      <alignment horizontal="left" vertical="center" wrapText="1" indent="1"/>
    </xf>
    <xf numFmtId="0" fontId="18" fillId="3" borderId="15" xfId="0" applyNumberFormat="1" applyFont="1" applyFill="1" applyBorder="1" applyAlignment="1" applyProtection="1">
      <alignment horizontal="left" vertical="center" wrapText="1" indent="1"/>
    </xf>
    <xf numFmtId="0" fontId="18" fillId="7" borderId="1" xfId="0" applyNumberFormat="1" applyFont="1" applyFill="1" applyBorder="1" applyAlignment="1" applyProtection="1">
      <alignment horizontal="left" vertical="center" wrapText="1" indent="1"/>
    </xf>
    <xf numFmtId="0" fontId="18" fillId="7" borderId="2" xfId="0" applyNumberFormat="1" applyFont="1" applyFill="1" applyBorder="1" applyAlignment="1" applyProtection="1">
      <alignment horizontal="left" vertical="center" wrapText="1" indent="1"/>
    </xf>
    <xf numFmtId="0" fontId="18" fillId="7" borderId="4" xfId="0" applyNumberFormat="1" applyFont="1" applyFill="1" applyBorder="1" applyAlignment="1" applyProtection="1">
      <alignment horizontal="left" vertical="center" wrapText="1" indent="1"/>
    </xf>
    <xf numFmtId="0" fontId="19" fillId="10" borderId="8" xfId="0" applyNumberFormat="1" applyFont="1" applyFill="1" applyBorder="1" applyAlignment="1" applyProtection="1">
      <alignment horizontal="left" vertical="center" wrapText="1" indent="1"/>
    </xf>
    <xf numFmtId="0" fontId="19" fillId="10" borderId="9" xfId="0" applyNumberFormat="1" applyFont="1" applyFill="1" applyBorder="1" applyAlignment="1" applyProtection="1">
      <alignment horizontal="left" vertical="center" wrapText="1" indent="1"/>
    </xf>
    <xf numFmtId="0" fontId="19" fillId="10" borderId="10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10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8" borderId="6" xfId="0" applyNumberFormat="1" applyFont="1" applyFill="1" applyBorder="1" applyAlignment="1" applyProtection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 inden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28" fillId="13" borderId="16" xfId="0" applyFont="1" applyFill="1" applyBorder="1" applyAlignment="1">
      <alignment horizontal="left" vertical="center" wrapText="1"/>
    </xf>
    <xf numFmtId="4" fontId="28" fillId="13" borderId="16" xfId="0" applyNumberFormat="1" applyFont="1" applyFill="1" applyBorder="1" applyAlignment="1">
      <alignment horizontal="left" vertical="center" wrapText="1"/>
    </xf>
    <xf numFmtId="3" fontId="28" fillId="14" borderId="16" xfId="0" applyNumberFormat="1" applyFont="1" applyFill="1" applyBorder="1" applyAlignment="1">
      <alignment horizontal="right"/>
    </xf>
    <xf numFmtId="4" fontId="28" fillId="14" borderId="16" xfId="0" applyNumberFormat="1" applyFont="1" applyFill="1" applyBorder="1" applyAlignment="1">
      <alignment horizontal="right"/>
    </xf>
    <xf numFmtId="4" fontId="28" fillId="0" borderId="16" xfId="0" applyNumberFormat="1" applyFont="1" applyBorder="1" applyAlignment="1">
      <alignment horizontal="left" vertical="center" wrapText="1"/>
    </xf>
    <xf numFmtId="3" fontId="28" fillId="15" borderId="16" xfId="0" applyNumberFormat="1" applyFont="1" applyFill="1" applyBorder="1" applyAlignment="1">
      <alignment horizontal="right"/>
    </xf>
    <xf numFmtId="4" fontId="28" fillId="15" borderId="16" xfId="0" applyNumberFormat="1" applyFont="1" applyFill="1" applyBorder="1" applyAlignment="1">
      <alignment horizontal="right"/>
    </xf>
    <xf numFmtId="1" fontId="3" fillId="16" borderId="3" xfId="0" applyNumberFormat="1" applyFont="1" applyFill="1" applyBorder="1" applyAlignment="1" applyProtection="1">
      <alignment horizontal="center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</cellXfs>
  <cellStyles count="9">
    <cellStyle name="Normalno" xfId="0" builtinId="0"/>
    <cellStyle name="Normalno 2" xfId="5" xr:uid="{EDF8C45D-F30F-49E6-97B7-D1207C34A2D6}"/>
    <cellStyle name="Normalno 3" xfId="6" xr:uid="{DF0F50C0-170D-4794-825A-3A3098CD4028}"/>
    <cellStyle name="Normalno 4" xfId="2" xr:uid="{A80E135B-9313-419D-A23D-AB22B27BA1A2}"/>
    <cellStyle name="Obično_List1" xfId="3" xr:uid="{B89FDD72-B206-4DB4-BEC1-8D74BFBD1EDD}"/>
    <cellStyle name="Obično_List4" xfId="4" xr:uid="{1F7D3F60-532F-477B-88E0-8A43ACEB7457}"/>
    <cellStyle name="Obično_List5" xfId="8" xr:uid="{45FA8FA4-3DC6-4BD4-8CB9-A3F7810FE5AA}"/>
    <cellStyle name="Obično_List6" xfId="7" xr:uid="{CB1ED8EA-121D-46CE-9E1E-223B565EF487}"/>
    <cellStyle name="Zarez" xfId="1" builtinId="3"/>
  </cellStyles>
  <dxfs count="0"/>
  <tableStyles count="0" defaultTableStyle="TableStyleMedium2" defaultPivotStyle="PivotStyleLight16"/>
  <colors>
    <mruColors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opLeftCell="A4" workbookViewId="0">
      <selection activeCell="I19" sqref="I19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519" t="s">
        <v>248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8" customHeight="1" x14ac:dyDescent="0.25">
      <c r="A2" s="519" t="s">
        <v>218</v>
      </c>
      <c r="B2" s="519"/>
      <c r="C2" s="519"/>
      <c r="D2" s="519"/>
      <c r="E2" s="307"/>
      <c r="F2" s="19"/>
      <c r="G2" s="19"/>
      <c r="H2" s="19"/>
      <c r="I2" s="19"/>
      <c r="J2" s="19"/>
      <c r="K2" s="19"/>
    </row>
    <row r="3" spans="1:11" ht="15.75" x14ac:dyDescent="0.25">
      <c r="A3" s="519" t="s">
        <v>12</v>
      </c>
      <c r="B3" s="519"/>
      <c r="C3" s="519"/>
      <c r="D3" s="519"/>
      <c r="E3" s="519"/>
      <c r="F3" s="519"/>
      <c r="G3" s="519"/>
      <c r="H3" s="519"/>
      <c r="I3" s="537"/>
      <c r="J3" s="537"/>
      <c r="K3" s="60"/>
    </row>
    <row r="4" spans="1:11" ht="18" x14ac:dyDescent="0.25">
      <c r="A4" s="19"/>
      <c r="B4" s="19"/>
      <c r="C4" s="19"/>
      <c r="D4" s="19"/>
      <c r="E4" s="19"/>
      <c r="F4" s="19"/>
      <c r="G4" s="19"/>
      <c r="H4" s="19"/>
      <c r="I4" s="3"/>
      <c r="J4" s="3"/>
      <c r="K4" s="3"/>
    </row>
    <row r="5" spans="1:11" ht="33" customHeight="1" x14ac:dyDescent="0.25">
      <c r="A5" s="519" t="s">
        <v>233</v>
      </c>
      <c r="B5" s="520"/>
      <c r="C5" s="520"/>
      <c r="D5" s="520"/>
      <c r="E5" s="520"/>
      <c r="F5" s="520"/>
      <c r="G5" s="520"/>
      <c r="H5" s="520"/>
      <c r="I5" s="520"/>
      <c r="J5" s="520"/>
      <c r="K5" s="59"/>
    </row>
    <row r="6" spans="1:11" x14ac:dyDescent="0.25">
      <c r="A6" s="533" t="s">
        <v>231</v>
      </c>
      <c r="B6" s="533"/>
      <c r="C6" s="533"/>
      <c r="D6" s="533"/>
      <c r="E6" s="533"/>
      <c r="F6" s="4"/>
      <c r="G6" s="4"/>
      <c r="H6" s="4"/>
      <c r="I6" s="4"/>
      <c r="J6" s="27"/>
      <c r="K6" s="61"/>
    </row>
    <row r="7" spans="1:11" ht="25.5" customHeight="1" x14ac:dyDescent="0.25">
      <c r="A7" s="541" t="s">
        <v>124</v>
      </c>
      <c r="B7" s="542"/>
      <c r="C7" s="542"/>
      <c r="D7" s="542"/>
      <c r="E7" s="543"/>
      <c r="F7" s="1" t="s">
        <v>254</v>
      </c>
      <c r="G7" s="1" t="s">
        <v>249</v>
      </c>
      <c r="H7" s="1" t="s">
        <v>250</v>
      </c>
      <c r="I7" s="1" t="s">
        <v>251</v>
      </c>
      <c r="J7" s="1" t="s">
        <v>119</v>
      </c>
      <c r="K7" s="1" t="s">
        <v>237</v>
      </c>
    </row>
    <row r="8" spans="1:11" x14ac:dyDescent="0.25">
      <c r="A8" s="544">
        <v>1</v>
      </c>
      <c r="B8" s="545"/>
      <c r="C8" s="545"/>
      <c r="D8" s="545"/>
      <c r="E8" s="546"/>
      <c r="F8" s="71">
        <v>2</v>
      </c>
      <c r="G8" s="71">
        <v>3</v>
      </c>
      <c r="H8" s="71">
        <v>4</v>
      </c>
      <c r="I8" s="71">
        <v>5</v>
      </c>
      <c r="J8" s="71">
        <v>6</v>
      </c>
      <c r="K8" s="71">
        <v>7</v>
      </c>
    </row>
    <row r="9" spans="1:11" x14ac:dyDescent="0.25">
      <c r="A9" s="538" t="s">
        <v>0</v>
      </c>
      <c r="B9" s="518"/>
      <c r="C9" s="518"/>
      <c r="D9" s="518"/>
      <c r="E9" s="539"/>
      <c r="F9" s="309">
        <f>F10+F11</f>
        <v>596378.34</v>
      </c>
      <c r="G9" s="309">
        <f t="shared" ref="G9:H9" si="0">G10+G11</f>
        <v>1629686</v>
      </c>
      <c r="H9" s="309">
        <f t="shared" si="0"/>
        <v>0</v>
      </c>
      <c r="I9" s="309">
        <f>I10+I11</f>
        <v>715341.26</v>
      </c>
      <c r="J9" s="103">
        <f t="shared" ref="J9:J15" si="1">SUM(I9/F9*100)</f>
        <v>119.94755879296355</v>
      </c>
      <c r="K9" s="103">
        <f t="shared" ref="K9:K15" si="2">SUM(I9/G9*100)</f>
        <v>43.894422606563474</v>
      </c>
    </row>
    <row r="10" spans="1:11" x14ac:dyDescent="0.25">
      <c r="A10" s="540" t="s">
        <v>22</v>
      </c>
      <c r="B10" s="516"/>
      <c r="C10" s="516"/>
      <c r="D10" s="516"/>
      <c r="E10" s="513"/>
      <c r="F10" s="310">
        <v>596378.34</v>
      </c>
      <c r="G10" s="310">
        <v>1629686</v>
      </c>
      <c r="H10" s="310"/>
      <c r="I10" s="310">
        <v>715341.26</v>
      </c>
      <c r="J10" s="26">
        <f t="shared" si="1"/>
        <v>119.94755879296355</v>
      </c>
      <c r="K10" s="35">
        <f t="shared" si="2"/>
        <v>43.894422606563474</v>
      </c>
    </row>
    <row r="11" spans="1:11" x14ac:dyDescent="0.25">
      <c r="A11" s="514" t="s">
        <v>23</v>
      </c>
      <c r="B11" s="513"/>
      <c r="C11" s="513"/>
      <c r="D11" s="513"/>
      <c r="E11" s="513"/>
      <c r="F11" s="310"/>
      <c r="G11" s="310"/>
      <c r="H11" s="310"/>
      <c r="I11" s="310"/>
      <c r="J11" s="26" t="e">
        <f t="shared" si="1"/>
        <v>#DIV/0!</v>
      </c>
      <c r="K11" s="35" t="e">
        <f t="shared" si="2"/>
        <v>#DIV/0!</v>
      </c>
    </row>
    <row r="12" spans="1:11" x14ac:dyDescent="0.25">
      <c r="A12" s="28" t="s">
        <v>1</v>
      </c>
      <c r="B12" s="30"/>
      <c r="C12" s="30"/>
      <c r="D12" s="30"/>
      <c r="E12" s="30"/>
      <c r="F12" s="309">
        <f>F13+F14</f>
        <v>596580.39</v>
      </c>
      <c r="G12" s="309">
        <f t="shared" ref="G12:I12" si="3">G13+G14</f>
        <v>1306487</v>
      </c>
      <c r="H12" s="309">
        <f t="shared" si="3"/>
        <v>0</v>
      </c>
      <c r="I12" s="309">
        <f t="shared" si="3"/>
        <v>719378.47</v>
      </c>
      <c r="J12" s="103">
        <f t="shared" si="1"/>
        <v>120.58366015014337</v>
      </c>
      <c r="K12" s="103">
        <f t="shared" si="2"/>
        <v>55.062045776192178</v>
      </c>
    </row>
    <row r="13" spans="1:11" x14ac:dyDescent="0.25">
      <c r="A13" s="515" t="s">
        <v>24</v>
      </c>
      <c r="B13" s="516"/>
      <c r="C13" s="516"/>
      <c r="D13" s="516"/>
      <c r="E13" s="516"/>
      <c r="F13" s="310">
        <v>595984.6</v>
      </c>
      <c r="G13" s="310">
        <v>1279737</v>
      </c>
      <c r="H13" s="310"/>
      <c r="I13" s="310">
        <v>718882.47</v>
      </c>
      <c r="J13" s="473">
        <f t="shared" si="1"/>
        <v>120.62098081057799</v>
      </c>
      <c r="K13" s="35">
        <f t="shared" si="2"/>
        <v>56.174235018601479</v>
      </c>
    </row>
    <row r="14" spans="1:11" x14ac:dyDescent="0.25">
      <c r="A14" s="512" t="s">
        <v>25</v>
      </c>
      <c r="B14" s="513"/>
      <c r="C14" s="513"/>
      <c r="D14" s="513"/>
      <c r="E14" s="513"/>
      <c r="F14" s="429">
        <v>595.79</v>
      </c>
      <c r="G14" s="429">
        <v>26750</v>
      </c>
      <c r="H14" s="429"/>
      <c r="I14" s="429">
        <v>496</v>
      </c>
      <c r="J14" s="473">
        <f t="shared" si="1"/>
        <v>83.25080984910791</v>
      </c>
      <c r="K14" s="35">
        <f t="shared" si="2"/>
        <v>1.8542056074766353</v>
      </c>
    </row>
    <row r="15" spans="1:11" x14ac:dyDescent="0.25">
      <c r="A15" s="517" t="s">
        <v>36</v>
      </c>
      <c r="B15" s="518"/>
      <c r="C15" s="518"/>
      <c r="D15" s="518"/>
      <c r="E15" s="518"/>
      <c r="F15" s="309">
        <f>F9-F12</f>
        <v>-202.05000000004657</v>
      </c>
      <c r="G15" s="309">
        <f t="shared" ref="G15:I15" si="4">G9-G12</f>
        <v>323199</v>
      </c>
      <c r="H15" s="309">
        <f t="shared" si="4"/>
        <v>0</v>
      </c>
      <c r="I15" s="309">
        <f t="shared" si="4"/>
        <v>-4037.2099999999627</v>
      </c>
      <c r="J15" s="474">
        <f t="shared" si="1"/>
        <v>1998.1242266760862</v>
      </c>
      <c r="K15" s="103">
        <f t="shared" si="2"/>
        <v>-1.2491406223410229</v>
      </c>
    </row>
    <row r="16" spans="1:11" ht="18" x14ac:dyDescent="0.25">
      <c r="A16" s="19"/>
      <c r="B16" s="17"/>
      <c r="C16" s="17"/>
      <c r="D16" s="17"/>
      <c r="E16" s="17"/>
      <c r="F16" s="17"/>
      <c r="G16" s="17"/>
      <c r="H16" s="18"/>
      <c r="I16" s="18"/>
      <c r="J16" s="18"/>
      <c r="K16" s="489"/>
    </row>
    <row r="17" spans="1:11" ht="15.75" x14ac:dyDescent="0.25">
      <c r="A17" s="519"/>
      <c r="B17" s="520"/>
      <c r="C17" s="520"/>
      <c r="D17" s="520"/>
      <c r="E17" s="520"/>
      <c r="F17" s="520"/>
      <c r="G17" s="520"/>
      <c r="H17" s="520"/>
      <c r="I17" s="520"/>
      <c r="J17" s="520"/>
      <c r="K17" s="490"/>
    </row>
    <row r="18" spans="1:11" ht="18" customHeight="1" x14ac:dyDescent="0.25">
      <c r="A18" s="533" t="s">
        <v>232</v>
      </c>
      <c r="B18" s="533"/>
      <c r="C18" s="533"/>
      <c r="D18" s="533"/>
      <c r="E18" s="533"/>
      <c r="F18" s="17"/>
      <c r="G18" s="17"/>
      <c r="H18" s="18"/>
      <c r="I18" s="18"/>
      <c r="J18" s="18"/>
      <c r="K18" s="489"/>
    </row>
    <row r="19" spans="1:11" ht="25.5" x14ac:dyDescent="0.25">
      <c r="A19" s="22"/>
      <c r="B19" s="23"/>
      <c r="C19" s="23"/>
      <c r="D19" s="73"/>
      <c r="E19" s="24"/>
      <c r="F19" s="1" t="s">
        <v>254</v>
      </c>
      <c r="G19" s="1" t="s">
        <v>249</v>
      </c>
      <c r="H19" s="1" t="s">
        <v>250</v>
      </c>
      <c r="I19" s="1" t="s">
        <v>251</v>
      </c>
      <c r="J19" s="1" t="s">
        <v>119</v>
      </c>
      <c r="K19" s="78" t="s">
        <v>237</v>
      </c>
    </row>
    <row r="20" spans="1:11" x14ac:dyDescent="0.25">
      <c r="A20" s="22"/>
      <c r="B20" s="23"/>
      <c r="C20" s="74"/>
      <c r="D20" s="73">
        <v>1</v>
      </c>
      <c r="E20" s="75"/>
      <c r="F20" s="71">
        <v>2</v>
      </c>
      <c r="G20" s="71">
        <v>3</v>
      </c>
      <c r="H20" s="71">
        <v>4</v>
      </c>
      <c r="I20" s="71">
        <v>5</v>
      </c>
      <c r="J20" s="71">
        <v>6</v>
      </c>
      <c r="K20" s="80">
        <v>7</v>
      </c>
    </row>
    <row r="21" spans="1:11" x14ac:dyDescent="0.25">
      <c r="A21" s="512" t="s">
        <v>26</v>
      </c>
      <c r="B21" s="513"/>
      <c r="C21" s="513"/>
      <c r="D21" s="513"/>
      <c r="E21" s="513"/>
      <c r="F21" s="429"/>
      <c r="G21" s="429"/>
      <c r="H21" s="429"/>
      <c r="I21" s="429"/>
      <c r="J21" s="473" t="e">
        <f>SUM(I21/F21*100)</f>
        <v>#DIV/0!</v>
      </c>
      <c r="K21" s="35" t="e">
        <f>I21/G21*100</f>
        <v>#DIV/0!</v>
      </c>
    </row>
    <row r="22" spans="1:11" x14ac:dyDescent="0.25">
      <c r="A22" s="512" t="s">
        <v>27</v>
      </c>
      <c r="B22" s="513"/>
      <c r="C22" s="513"/>
      <c r="D22" s="513"/>
      <c r="E22" s="513"/>
      <c r="F22" s="429"/>
      <c r="G22" s="429"/>
      <c r="H22" s="429"/>
      <c r="I22" s="429"/>
      <c r="J22" s="473" t="e">
        <f>SUM(I22/F22*100)</f>
        <v>#DIV/0!</v>
      </c>
      <c r="K22" s="35" t="e">
        <f>SUM(I22/G22*100)</f>
        <v>#DIV/0!</v>
      </c>
    </row>
    <row r="23" spans="1:11" ht="15" customHeight="1" x14ac:dyDescent="0.25">
      <c r="A23" s="509" t="s">
        <v>234</v>
      </c>
      <c r="B23" s="510"/>
      <c r="C23" s="510"/>
      <c r="D23" s="510"/>
      <c r="E23" s="511"/>
      <c r="F23" s="309">
        <f>F21-F22</f>
        <v>0</v>
      </c>
      <c r="G23" s="309"/>
      <c r="H23" s="309">
        <f t="shared" ref="H23:I23" si="5">H21-H22</f>
        <v>0</v>
      </c>
      <c r="I23" s="309">
        <f t="shared" si="5"/>
        <v>0</v>
      </c>
      <c r="J23" s="474">
        <v>0</v>
      </c>
      <c r="K23" s="103" t="e">
        <f>SUM(I23/G23*100)</f>
        <v>#DIV/0!</v>
      </c>
    </row>
    <row r="24" spans="1:11" s="100" customFormat="1" ht="15" customHeight="1" x14ac:dyDescent="0.25">
      <c r="A24" s="509" t="s">
        <v>243</v>
      </c>
      <c r="B24" s="510"/>
      <c r="C24" s="510"/>
      <c r="D24" s="510"/>
      <c r="E24" s="511"/>
      <c r="F24" s="309">
        <f>F15+F23</f>
        <v>-202.05000000004657</v>
      </c>
      <c r="G24" s="309"/>
      <c r="H24" s="309"/>
      <c r="I24" s="309">
        <f>I15+I23</f>
        <v>-4037.2099999999627</v>
      </c>
      <c r="J24" s="474">
        <f t="shared" ref="J24:J26" si="6">SUM(I24/F24*100)</f>
        <v>1998.1242266760862</v>
      </c>
      <c r="K24" s="103" t="e">
        <f>SUM(I24/G24*100)</f>
        <v>#DIV/0!</v>
      </c>
    </row>
    <row r="25" spans="1:11" s="100" customFormat="1" x14ac:dyDescent="0.25">
      <c r="A25" s="534" t="s">
        <v>235</v>
      </c>
      <c r="B25" s="535"/>
      <c r="C25" s="535"/>
      <c r="D25" s="535"/>
      <c r="E25" s="536"/>
      <c r="F25" s="310">
        <v>10065.790000000001</v>
      </c>
      <c r="G25" s="310"/>
      <c r="H25" s="310"/>
      <c r="I25" s="310">
        <v>11644.03</v>
      </c>
      <c r="J25" s="473">
        <f t="shared" si="6"/>
        <v>115.67924623899366</v>
      </c>
      <c r="K25" s="26" t="e">
        <f t="shared" ref="K25:K26" si="7">SUM(I25/G25*100)</f>
        <v>#DIV/0!</v>
      </c>
    </row>
    <row r="26" spans="1:11" ht="15" customHeight="1" x14ac:dyDescent="0.25">
      <c r="A26" s="523" t="s">
        <v>236</v>
      </c>
      <c r="B26" s="524"/>
      <c r="C26" s="524"/>
      <c r="D26" s="524"/>
      <c r="E26" s="524"/>
      <c r="F26" s="310">
        <f>F24+F25</f>
        <v>9863.7399999999543</v>
      </c>
      <c r="G26" s="310"/>
      <c r="H26" s="310">
        <f>H15+H23</f>
        <v>0</v>
      </c>
      <c r="I26" s="310">
        <f>I24+I25</f>
        <v>7606.8200000000379</v>
      </c>
      <c r="J26" s="473">
        <f t="shared" si="6"/>
        <v>77.119023818552321</v>
      </c>
      <c r="K26" s="26" t="e">
        <f t="shared" si="7"/>
        <v>#DIV/0!</v>
      </c>
    </row>
    <row r="27" spans="1:11" ht="18" x14ac:dyDescent="0.25">
      <c r="A27" s="16"/>
      <c r="B27" s="17"/>
      <c r="C27" s="17"/>
      <c r="D27" s="17"/>
      <c r="E27" s="17"/>
      <c r="F27" s="17"/>
      <c r="G27" s="17"/>
      <c r="H27" s="18"/>
      <c r="I27" s="18"/>
      <c r="J27" s="18"/>
      <c r="K27" s="18"/>
    </row>
    <row r="28" spans="1:11" ht="15.75" x14ac:dyDescent="0.25">
      <c r="A28" s="519"/>
      <c r="B28" s="525"/>
      <c r="C28" s="525"/>
      <c r="D28" s="525"/>
      <c r="E28" s="525"/>
      <c r="F28" s="525"/>
      <c r="G28" s="525"/>
      <c r="H28" s="525"/>
      <c r="I28" s="525"/>
      <c r="J28" s="525"/>
      <c r="K28" s="69"/>
    </row>
    <row r="29" spans="1:11" ht="15.75" x14ac:dyDescent="0.25">
      <c r="A29" s="530" t="s">
        <v>226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</row>
    <row r="30" spans="1:11" ht="15.75" x14ac:dyDescent="0.25">
      <c r="A30" s="470"/>
      <c r="B30" s="471"/>
      <c r="C30" s="471"/>
      <c r="D30" s="471"/>
      <c r="E30" s="471"/>
      <c r="F30" s="472"/>
      <c r="G30" s="472"/>
      <c r="H30" s="472"/>
      <c r="I30" s="472"/>
      <c r="J30" s="472"/>
      <c r="K30" s="100"/>
    </row>
    <row r="31" spans="1:11" ht="15" customHeight="1" x14ac:dyDescent="0.25">
      <c r="A31" s="531" t="s">
        <v>227</v>
      </c>
      <c r="B31" s="531"/>
      <c r="C31" s="531"/>
      <c r="D31" s="531"/>
      <c r="E31" s="531"/>
      <c r="F31" s="531"/>
      <c r="G31" s="531"/>
      <c r="H31" s="531"/>
      <c r="I31" s="531"/>
      <c r="J31" s="531"/>
      <c r="K31" s="531"/>
    </row>
    <row r="32" spans="1:11" ht="15" customHeight="1" x14ac:dyDescent="0.25">
      <c r="A32" s="531" t="s">
        <v>228</v>
      </c>
      <c r="B32" s="531"/>
      <c r="C32" s="531"/>
      <c r="D32" s="531"/>
      <c r="E32" s="531"/>
      <c r="F32" s="531"/>
      <c r="G32" s="531"/>
      <c r="H32" s="531"/>
      <c r="I32" s="531"/>
      <c r="J32" s="531"/>
      <c r="K32" s="531"/>
    </row>
    <row r="33" spans="1:11" ht="45" customHeight="1" x14ac:dyDescent="0.25">
      <c r="A33" s="531" t="s">
        <v>229</v>
      </c>
      <c r="B33" s="531"/>
      <c r="C33" s="531"/>
      <c r="D33" s="531"/>
      <c r="E33" s="531"/>
      <c r="F33" s="531"/>
      <c r="G33" s="531"/>
      <c r="H33" s="531"/>
      <c r="I33" s="531"/>
      <c r="J33" s="531"/>
      <c r="K33" s="531"/>
    </row>
    <row r="34" spans="1:11" x14ac:dyDescent="0.25">
      <c r="A34" s="531"/>
      <c r="B34" s="531"/>
      <c r="C34" s="531"/>
      <c r="D34" s="531"/>
      <c r="E34" s="531"/>
      <c r="F34" s="531"/>
      <c r="G34" s="531"/>
      <c r="H34" s="531"/>
      <c r="I34" s="531"/>
      <c r="J34" s="531"/>
      <c r="K34" s="531"/>
    </row>
    <row r="35" spans="1:11" x14ac:dyDescent="0.25">
      <c r="A35" s="532" t="s">
        <v>230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</row>
    <row r="36" spans="1:11" x14ac:dyDescent="0.25">
      <c r="A36" s="532"/>
      <c r="B36" s="532"/>
      <c r="C36" s="532"/>
      <c r="D36" s="532"/>
      <c r="E36" s="532"/>
      <c r="F36" s="532"/>
      <c r="G36" s="532"/>
      <c r="H36" s="532"/>
      <c r="I36" s="532"/>
      <c r="J36" s="532"/>
      <c r="K36" s="532"/>
    </row>
    <row r="37" spans="1:11" x14ac:dyDescent="0.25">
      <c r="A37" s="66"/>
      <c r="B37" s="66"/>
      <c r="C37" s="66"/>
      <c r="D37" s="67"/>
      <c r="E37" s="68"/>
      <c r="F37" s="62"/>
      <c r="G37" s="62"/>
      <c r="H37" s="62"/>
      <c r="I37" s="62"/>
      <c r="J37" s="62"/>
      <c r="K37" s="62"/>
    </row>
    <row r="38" spans="1:11" x14ac:dyDescent="0.25">
      <c r="A38" s="526"/>
      <c r="B38" s="526"/>
      <c r="C38" s="526"/>
      <c r="D38" s="526"/>
      <c r="E38" s="526"/>
      <c r="F38" s="65"/>
      <c r="G38" s="65"/>
      <c r="H38" s="65"/>
      <c r="I38" s="65"/>
      <c r="J38" s="63"/>
      <c r="K38" s="63"/>
    </row>
    <row r="39" spans="1:11" ht="28.5" customHeight="1" x14ac:dyDescent="0.25">
      <c r="A39" s="526"/>
      <c r="B39" s="526"/>
      <c r="C39" s="526"/>
      <c r="D39" s="526"/>
      <c r="E39" s="526"/>
      <c r="F39" s="65"/>
      <c r="G39" s="65"/>
      <c r="H39" s="65"/>
      <c r="I39" s="65"/>
      <c r="J39" s="63"/>
      <c r="K39" s="63"/>
    </row>
    <row r="40" spans="1:11" x14ac:dyDescent="0.25">
      <c r="A40" s="526"/>
      <c r="B40" s="527"/>
      <c r="C40" s="527"/>
      <c r="D40" s="527"/>
      <c r="E40" s="527"/>
      <c r="F40" s="65"/>
      <c r="G40" s="65"/>
      <c r="H40" s="65"/>
      <c r="I40" s="65"/>
      <c r="J40" s="63"/>
      <c r="K40" s="63"/>
    </row>
    <row r="41" spans="1:11" ht="15" customHeight="1" x14ac:dyDescent="0.25">
      <c r="A41" s="528"/>
      <c r="B41" s="529"/>
      <c r="C41" s="529"/>
      <c r="D41" s="529"/>
      <c r="E41" s="529"/>
      <c r="F41" s="64"/>
      <c r="G41" s="64"/>
      <c r="H41" s="64"/>
      <c r="I41" s="64"/>
      <c r="J41" s="64"/>
      <c r="K41" s="64"/>
    </row>
    <row r="42" spans="1:11" ht="17.2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5">
      <c r="A43" s="521"/>
      <c r="B43" s="522"/>
      <c r="C43" s="522"/>
      <c r="D43" s="522"/>
      <c r="E43" s="522"/>
      <c r="F43" s="522"/>
      <c r="G43" s="522"/>
      <c r="H43" s="522"/>
      <c r="I43" s="522"/>
      <c r="J43" s="522"/>
      <c r="K43" s="58"/>
    </row>
    <row r="44" spans="1:11" ht="9" customHeight="1" x14ac:dyDescent="0.25"/>
  </sheetData>
  <mergeCells count="32">
    <mergeCell ref="A3:J3"/>
    <mergeCell ref="A5:J5"/>
    <mergeCell ref="A9:E9"/>
    <mergeCell ref="A10:E10"/>
    <mergeCell ref="A2:D2"/>
    <mergeCell ref="A7:E7"/>
    <mergeCell ref="A6:E6"/>
    <mergeCell ref="A8:E8"/>
    <mergeCell ref="A1:K1"/>
    <mergeCell ref="A43:J43"/>
    <mergeCell ref="A23:E23"/>
    <mergeCell ref="A26:E26"/>
    <mergeCell ref="A28:J28"/>
    <mergeCell ref="A38:E38"/>
    <mergeCell ref="A39:E39"/>
    <mergeCell ref="A40:E40"/>
    <mergeCell ref="A41:E41"/>
    <mergeCell ref="A29:K29"/>
    <mergeCell ref="A31:K31"/>
    <mergeCell ref="A32:K32"/>
    <mergeCell ref="A33:K34"/>
    <mergeCell ref="A35:K36"/>
    <mergeCell ref="A18:E18"/>
    <mergeCell ref="A25:E25"/>
    <mergeCell ref="A24:E24"/>
    <mergeCell ref="A22:E22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3"/>
  <sheetViews>
    <sheetView topLeftCell="A28" workbookViewId="0">
      <selection activeCell="I40" sqref="I40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15.75" customHeight="1" x14ac:dyDescent="0.25">
      <c r="A1" s="519" t="s">
        <v>12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8" x14ac:dyDescent="0.25">
      <c r="A2" s="2"/>
      <c r="B2" s="2"/>
      <c r="C2" s="2"/>
      <c r="D2" s="2"/>
      <c r="E2" s="2"/>
      <c r="F2" s="2"/>
      <c r="G2" s="3"/>
      <c r="H2" s="3"/>
      <c r="I2" s="3"/>
    </row>
    <row r="3" spans="1:11" ht="18" customHeight="1" x14ac:dyDescent="0.25">
      <c r="A3" s="519" t="s">
        <v>106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11" ht="18" x14ac:dyDescent="0.25">
      <c r="A4" s="2"/>
      <c r="B4" s="2"/>
      <c r="C4" s="2"/>
      <c r="D4" s="2"/>
      <c r="E4" s="2"/>
      <c r="F4" s="2"/>
      <c r="G4" s="3"/>
      <c r="H4" s="3"/>
      <c r="I4" s="3"/>
    </row>
    <row r="5" spans="1:11" ht="15.75" customHeight="1" x14ac:dyDescent="0.25">
      <c r="A5" s="519" t="s">
        <v>194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</row>
    <row r="6" spans="1:11" ht="18" x14ac:dyDescent="0.25">
      <c r="A6" s="2"/>
      <c r="B6" s="2"/>
      <c r="C6" s="2"/>
      <c r="D6" s="2"/>
      <c r="E6" s="2"/>
      <c r="F6" s="2"/>
      <c r="G6" s="3"/>
      <c r="H6" s="3"/>
      <c r="I6" s="3"/>
    </row>
    <row r="7" spans="1:11" ht="30" x14ac:dyDescent="0.25">
      <c r="A7" s="547" t="s">
        <v>124</v>
      </c>
      <c r="B7" s="548"/>
      <c r="C7" s="548"/>
      <c r="D7" s="548"/>
      <c r="E7" s="549"/>
      <c r="F7" s="1" t="s">
        <v>254</v>
      </c>
      <c r="G7" s="1" t="s">
        <v>249</v>
      </c>
      <c r="H7" s="1" t="s">
        <v>250</v>
      </c>
      <c r="I7" s="1" t="s">
        <v>251</v>
      </c>
      <c r="J7" s="114" t="s">
        <v>186</v>
      </c>
      <c r="K7" s="114" t="s">
        <v>242</v>
      </c>
    </row>
    <row r="8" spans="1:11" x14ac:dyDescent="0.25">
      <c r="A8" s="83"/>
      <c r="B8" s="84"/>
      <c r="C8" s="86"/>
      <c r="D8" s="122">
        <v>1</v>
      </c>
      <c r="E8" s="123"/>
      <c r="F8" s="80">
        <v>2</v>
      </c>
      <c r="G8" s="80">
        <v>3</v>
      </c>
      <c r="H8" s="80">
        <v>4</v>
      </c>
      <c r="I8" s="124">
        <v>5</v>
      </c>
      <c r="J8" s="125">
        <v>6</v>
      </c>
      <c r="K8" s="125">
        <v>7</v>
      </c>
    </row>
    <row r="9" spans="1:11" ht="15.75" customHeight="1" x14ac:dyDescent="0.25">
      <c r="A9" s="93"/>
      <c r="B9" s="93"/>
      <c r="C9" s="93"/>
      <c r="D9" s="55"/>
      <c r="E9" s="135" t="s">
        <v>125</v>
      </c>
      <c r="F9" s="371">
        <f>SUM(F10+F33)</f>
        <v>596378.34</v>
      </c>
      <c r="G9" s="56">
        <f t="shared" ref="G9:I9" si="0">SUM(G10)</f>
        <v>1629686</v>
      </c>
      <c r="H9" s="56">
        <f t="shared" si="0"/>
        <v>0</v>
      </c>
      <c r="I9" s="371">
        <f t="shared" si="0"/>
        <v>715341.26</v>
      </c>
      <c r="J9" s="475">
        <f>SUM(I9/F9*100)</f>
        <v>119.94755879296355</v>
      </c>
      <c r="K9" s="475">
        <f>SUM(I9/G9*100)</f>
        <v>43.894422606563474</v>
      </c>
    </row>
    <row r="10" spans="1:11" x14ac:dyDescent="0.25">
      <c r="A10" s="126">
        <v>6</v>
      </c>
      <c r="B10" s="126"/>
      <c r="C10" s="126"/>
      <c r="D10" s="127"/>
      <c r="E10" s="134" t="s">
        <v>4</v>
      </c>
      <c r="F10" s="450">
        <f>SUM(F11+F17+F23+F29+F20)</f>
        <v>596378.34</v>
      </c>
      <c r="G10" s="128">
        <f>SUM(G11+G17+G23+G29+G20)</f>
        <v>1629686</v>
      </c>
      <c r="H10" s="128">
        <f t="shared" ref="H10" si="1">SUM(H11+H17+H23+H29)</f>
        <v>0</v>
      </c>
      <c r="I10" s="450">
        <f>SUM(I11+I17+I23+I29+I20)</f>
        <v>715341.26</v>
      </c>
      <c r="J10" s="476">
        <f t="shared" ref="J10:J36" si="2">SUM(I10/F10*100)</f>
        <v>119.94755879296355</v>
      </c>
      <c r="K10" s="476">
        <f>SUM(I10/G10*100)</f>
        <v>43.894422606563474</v>
      </c>
    </row>
    <row r="11" spans="1:11" ht="26.25" x14ac:dyDescent="0.25">
      <c r="A11" s="88"/>
      <c r="B11" s="89">
        <v>63</v>
      </c>
      <c r="C11" s="89"/>
      <c r="D11" s="90"/>
      <c r="E11" s="115" t="s">
        <v>19</v>
      </c>
      <c r="F11" s="361">
        <f>SUM(F12+F14)</f>
        <v>529180.97</v>
      </c>
      <c r="G11" s="91">
        <f t="shared" ref="G11:I11" si="3">SUM(G12+G14)</f>
        <v>1384350</v>
      </c>
      <c r="H11" s="91">
        <f t="shared" si="3"/>
        <v>0</v>
      </c>
      <c r="I11" s="361">
        <f t="shared" si="3"/>
        <v>646945.59</v>
      </c>
      <c r="J11" s="477">
        <f t="shared" si="2"/>
        <v>122.25412981120618</v>
      </c>
      <c r="K11" s="477">
        <f>SUM(I11/G11*100)</f>
        <v>46.732805287680137</v>
      </c>
    </row>
    <row r="12" spans="1:11" ht="26.25" x14ac:dyDescent="0.25">
      <c r="A12" s="37"/>
      <c r="B12" s="92"/>
      <c r="C12" s="92">
        <v>634</v>
      </c>
      <c r="D12" s="46"/>
      <c r="E12" s="116" t="s">
        <v>126</v>
      </c>
      <c r="F12" s="363">
        <f>SUM(F13)</f>
        <v>0</v>
      </c>
      <c r="G12" s="47">
        <f t="shared" ref="G12:I12" si="4">SUM(G13)</f>
        <v>0</v>
      </c>
      <c r="H12" s="47">
        <f t="shared" si="4"/>
        <v>0</v>
      </c>
      <c r="I12" s="363">
        <f t="shared" si="4"/>
        <v>0</v>
      </c>
      <c r="J12" s="478" t="e">
        <f t="shared" si="2"/>
        <v>#DIV/0!</v>
      </c>
      <c r="K12" s="478" t="e">
        <f>SUM(I12/G12*100)</f>
        <v>#DIV/0!</v>
      </c>
    </row>
    <row r="13" spans="1:11" ht="26.25" x14ac:dyDescent="0.25">
      <c r="A13" s="8"/>
      <c r="B13" s="11"/>
      <c r="C13" s="11"/>
      <c r="D13" s="107">
        <v>6341</v>
      </c>
      <c r="E13" s="117" t="s">
        <v>127</v>
      </c>
      <c r="F13" s="365"/>
      <c r="G13" s="101"/>
      <c r="H13" s="101"/>
      <c r="I13" s="458"/>
      <c r="J13" s="479" t="e">
        <f t="shared" si="2"/>
        <v>#DIV/0!</v>
      </c>
      <c r="K13" s="479" t="e">
        <f t="shared" ref="K13:K36" si="5">SUM(I13/G13*100)</f>
        <v>#DIV/0!</v>
      </c>
    </row>
    <row r="14" spans="1:11" ht="26.25" x14ac:dyDescent="0.25">
      <c r="A14" s="96"/>
      <c r="B14" s="97"/>
      <c r="C14" s="97">
        <v>636</v>
      </c>
      <c r="D14" s="109"/>
      <c r="E14" s="116" t="s">
        <v>112</v>
      </c>
      <c r="F14" s="363">
        <f>SUM(F15+F16)</f>
        <v>529180.97</v>
      </c>
      <c r="G14" s="47">
        <f t="shared" ref="G14:I14" si="6">SUM(G15+G16)</f>
        <v>1384350</v>
      </c>
      <c r="H14" s="47">
        <f t="shared" si="6"/>
        <v>0</v>
      </c>
      <c r="I14" s="363">
        <f t="shared" si="6"/>
        <v>646945.59</v>
      </c>
      <c r="J14" s="478">
        <f t="shared" si="2"/>
        <v>122.25412981120618</v>
      </c>
      <c r="K14" s="478">
        <f t="shared" si="5"/>
        <v>46.732805287680137</v>
      </c>
    </row>
    <row r="15" spans="1:11" ht="39" x14ac:dyDescent="0.25">
      <c r="A15" s="102"/>
      <c r="B15" s="31"/>
      <c r="C15" s="31"/>
      <c r="D15" s="107">
        <v>6361</v>
      </c>
      <c r="E15" s="117" t="s">
        <v>128</v>
      </c>
      <c r="F15" s="365">
        <v>529180.97</v>
      </c>
      <c r="G15" s="101">
        <v>1379720</v>
      </c>
      <c r="H15" s="101"/>
      <c r="I15" s="458">
        <v>646945.59</v>
      </c>
      <c r="J15" s="479">
        <f t="shared" si="2"/>
        <v>122.25412981120618</v>
      </c>
      <c r="K15" s="479">
        <f t="shared" si="5"/>
        <v>46.889629055170609</v>
      </c>
    </row>
    <row r="16" spans="1:11" ht="39" x14ac:dyDescent="0.25">
      <c r="A16" s="102"/>
      <c r="B16" s="31"/>
      <c r="C16" s="32"/>
      <c r="D16" s="107">
        <v>6362</v>
      </c>
      <c r="E16" s="117" t="s">
        <v>129</v>
      </c>
      <c r="F16" s="365"/>
      <c r="G16" s="101">
        <v>4630</v>
      </c>
      <c r="H16" s="101"/>
      <c r="I16" s="458"/>
      <c r="J16" s="479" t="e">
        <f t="shared" si="2"/>
        <v>#DIV/0!</v>
      </c>
      <c r="K16" s="479">
        <f t="shared" si="5"/>
        <v>0</v>
      </c>
    </row>
    <row r="17" spans="1:11" x14ac:dyDescent="0.25">
      <c r="A17" s="94"/>
      <c r="B17" s="95">
        <v>64</v>
      </c>
      <c r="C17" s="99"/>
      <c r="D17" s="108"/>
      <c r="E17" s="115" t="s">
        <v>38</v>
      </c>
      <c r="F17" s="361">
        <f>SUM(F18)</f>
        <v>0</v>
      </c>
      <c r="G17" s="91">
        <f t="shared" ref="G17:I17" si="7">SUM(G18)</f>
        <v>3</v>
      </c>
      <c r="H17" s="91">
        <f t="shared" si="7"/>
        <v>0</v>
      </c>
      <c r="I17" s="361">
        <f t="shared" si="7"/>
        <v>0.05</v>
      </c>
      <c r="J17" s="477" t="e">
        <f t="shared" si="2"/>
        <v>#DIV/0!</v>
      </c>
      <c r="K17" s="478">
        <f t="shared" si="5"/>
        <v>1.6666666666666667</v>
      </c>
    </row>
    <row r="18" spans="1:11" x14ac:dyDescent="0.25">
      <c r="A18" s="96"/>
      <c r="B18" s="97"/>
      <c r="C18" s="98">
        <v>641</v>
      </c>
      <c r="D18" s="109"/>
      <c r="E18" s="116" t="s">
        <v>113</v>
      </c>
      <c r="F18" s="363">
        <f>SUM(F19)</f>
        <v>0</v>
      </c>
      <c r="G18" s="47">
        <f t="shared" ref="G18:I18" si="8">SUM(G19)</f>
        <v>3</v>
      </c>
      <c r="H18" s="47">
        <f t="shared" si="8"/>
        <v>0</v>
      </c>
      <c r="I18" s="363">
        <f t="shared" si="8"/>
        <v>0.05</v>
      </c>
      <c r="J18" s="478" t="e">
        <f t="shared" si="2"/>
        <v>#DIV/0!</v>
      </c>
      <c r="K18" s="478">
        <f t="shared" si="5"/>
        <v>1.6666666666666667</v>
      </c>
    </row>
    <row r="19" spans="1:11" ht="26.25" x14ac:dyDescent="0.25">
      <c r="A19" s="102"/>
      <c r="B19" s="31"/>
      <c r="C19" s="32"/>
      <c r="D19" s="107">
        <v>6413</v>
      </c>
      <c r="E19" s="117" t="s">
        <v>114</v>
      </c>
      <c r="F19" s="365">
        <v>0</v>
      </c>
      <c r="G19" s="101">
        <v>3</v>
      </c>
      <c r="H19" s="101"/>
      <c r="I19" s="458">
        <v>0.05</v>
      </c>
      <c r="J19" s="479" t="e">
        <f t="shared" si="2"/>
        <v>#DIV/0!</v>
      </c>
      <c r="K19" s="479">
        <f t="shared" si="5"/>
        <v>1.6666666666666667</v>
      </c>
    </row>
    <row r="20" spans="1:11" ht="39" x14ac:dyDescent="0.25">
      <c r="A20" s="94"/>
      <c r="B20" s="95">
        <v>65</v>
      </c>
      <c r="C20" s="99"/>
      <c r="D20" s="108"/>
      <c r="E20" s="115" t="s">
        <v>37</v>
      </c>
      <c r="F20" s="361">
        <f>SUM(F21)</f>
        <v>7826.55</v>
      </c>
      <c r="G20" s="91">
        <f t="shared" ref="G20:I20" si="9">SUM(G21)</f>
        <v>33553</v>
      </c>
      <c r="H20" s="91">
        <f t="shared" si="9"/>
        <v>0</v>
      </c>
      <c r="I20" s="361">
        <f t="shared" si="9"/>
        <v>7482.85</v>
      </c>
      <c r="J20" s="477">
        <f t="shared" si="2"/>
        <v>95.608537605969417</v>
      </c>
      <c r="K20" s="477">
        <f t="shared" si="5"/>
        <v>22.301582570858049</v>
      </c>
    </row>
    <row r="21" spans="1:11" x14ac:dyDescent="0.25">
      <c r="A21" s="96"/>
      <c r="B21" s="97"/>
      <c r="C21" s="98">
        <v>652</v>
      </c>
      <c r="D21" s="109"/>
      <c r="E21" s="116" t="s">
        <v>115</v>
      </c>
      <c r="F21" s="363">
        <f>SUM(F22)</f>
        <v>7826.55</v>
      </c>
      <c r="G21" s="47">
        <f t="shared" ref="G21:I21" si="10">SUM(G22)</f>
        <v>33553</v>
      </c>
      <c r="H21" s="47">
        <f t="shared" si="10"/>
        <v>0</v>
      </c>
      <c r="I21" s="363">
        <f t="shared" si="10"/>
        <v>7482.85</v>
      </c>
      <c r="J21" s="478">
        <f t="shared" si="2"/>
        <v>95.608537605969417</v>
      </c>
      <c r="K21" s="478">
        <f t="shared" si="5"/>
        <v>22.301582570858049</v>
      </c>
    </row>
    <row r="22" spans="1:11" x14ac:dyDescent="0.25">
      <c r="A22" s="102"/>
      <c r="B22" s="31"/>
      <c r="C22" s="32"/>
      <c r="D22" s="107">
        <v>6526</v>
      </c>
      <c r="E22" s="117" t="s">
        <v>116</v>
      </c>
      <c r="F22" s="365">
        <v>7826.55</v>
      </c>
      <c r="G22" s="101">
        <v>33553</v>
      </c>
      <c r="H22" s="101"/>
      <c r="I22" s="458">
        <v>7482.85</v>
      </c>
      <c r="J22" s="479">
        <f t="shared" si="2"/>
        <v>95.608537605969417</v>
      </c>
      <c r="K22" s="479">
        <f t="shared" si="5"/>
        <v>22.301582570858049</v>
      </c>
    </row>
    <row r="23" spans="1:11" ht="51.75" x14ac:dyDescent="0.25">
      <c r="A23" s="151"/>
      <c r="B23" s="151">
        <v>66</v>
      </c>
      <c r="C23" s="88"/>
      <c r="D23" s="152"/>
      <c r="E23" s="153" t="s">
        <v>187</v>
      </c>
      <c r="F23" s="451">
        <f>SUM(F24+F26)</f>
        <v>1261.82</v>
      </c>
      <c r="G23" s="121">
        <f t="shared" ref="G23:I23" si="11">SUM(G24+G26)</f>
        <v>8677</v>
      </c>
      <c r="H23" s="121">
        <f t="shared" si="11"/>
        <v>0</v>
      </c>
      <c r="I23" s="451">
        <f t="shared" si="11"/>
        <v>1253.01</v>
      </c>
      <c r="J23" s="477">
        <f t="shared" si="2"/>
        <v>99.301802158786529</v>
      </c>
      <c r="K23" s="477">
        <f t="shared" si="5"/>
        <v>14.440590065690905</v>
      </c>
    </row>
    <row r="24" spans="1:11" ht="26.25" x14ac:dyDescent="0.25">
      <c r="A24" s="39"/>
      <c r="B24" s="40"/>
      <c r="C24" s="57">
        <v>661</v>
      </c>
      <c r="D24" s="109">
        <v>661</v>
      </c>
      <c r="E24" s="116" t="s">
        <v>122</v>
      </c>
      <c r="F24" s="363">
        <f>SUM(F25)</f>
        <v>769.79</v>
      </c>
      <c r="G24" s="47">
        <f t="shared" ref="G24:I24" si="12">SUM(G25)</f>
        <v>7987</v>
      </c>
      <c r="H24" s="47">
        <f t="shared" si="12"/>
        <v>0</v>
      </c>
      <c r="I24" s="363">
        <f t="shared" si="12"/>
        <v>722.01</v>
      </c>
      <c r="J24" s="478">
        <f t="shared" si="2"/>
        <v>93.793112407279907</v>
      </c>
      <c r="K24" s="478">
        <f t="shared" si="5"/>
        <v>9.0398146988856904</v>
      </c>
    </row>
    <row r="25" spans="1:11" x14ac:dyDescent="0.25">
      <c r="A25" s="11"/>
      <c r="B25" s="11"/>
      <c r="C25" s="21"/>
      <c r="D25" s="107">
        <v>6615</v>
      </c>
      <c r="E25" s="117" t="s">
        <v>123</v>
      </c>
      <c r="F25" s="365">
        <v>769.79</v>
      </c>
      <c r="G25" s="101">
        <v>7987</v>
      </c>
      <c r="H25" s="7"/>
      <c r="I25" s="459">
        <v>722.01</v>
      </c>
      <c r="J25" s="479">
        <f t="shared" si="2"/>
        <v>93.793112407279907</v>
      </c>
      <c r="K25" s="479">
        <f t="shared" si="5"/>
        <v>9.0398146988856904</v>
      </c>
    </row>
    <row r="26" spans="1:11" ht="39" x14ac:dyDescent="0.25">
      <c r="A26" s="167"/>
      <c r="B26" s="131"/>
      <c r="C26" s="131">
        <v>663</v>
      </c>
      <c r="D26" s="148"/>
      <c r="E26" s="212" t="s">
        <v>130</v>
      </c>
      <c r="F26" s="418">
        <f>SUM(F27+F28)</f>
        <v>492.03</v>
      </c>
      <c r="G26" s="146">
        <f t="shared" ref="G26:I26" si="13">SUM(G27+G28)</f>
        <v>690</v>
      </c>
      <c r="H26" s="146">
        <f t="shared" si="13"/>
        <v>0</v>
      </c>
      <c r="I26" s="418">
        <f t="shared" si="13"/>
        <v>531</v>
      </c>
      <c r="J26" s="478">
        <f t="shared" si="2"/>
        <v>107.9202487653192</v>
      </c>
      <c r="K26" s="478">
        <f t="shared" si="5"/>
        <v>76.956521739130437</v>
      </c>
    </row>
    <row r="27" spans="1:11" x14ac:dyDescent="0.25">
      <c r="A27" s="100"/>
      <c r="B27" s="104"/>
      <c r="C27" s="104"/>
      <c r="D27" s="147">
        <v>6631</v>
      </c>
      <c r="E27" s="213" t="s">
        <v>131</v>
      </c>
      <c r="F27" s="452">
        <v>354</v>
      </c>
      <c r="G27" s="106">
        <v>690</v>
      </c>
      <c r="H27" s="106"/>
      <c r="I27" s="452">
        <v>531</v>
      </c>
      <c r="J27" s="479">
        <f t="shared" si="2"/>
        <v>150</v>
      </c>
      <c r="K27" s="478">
        <f t="shared" si="5"/>
        <v>76.956521739130437</v>
      </c>
    </row>
    <row r="28" spans="1:11" s="100" customFormat="1" x14ac:dyDescent="0.25">
      <c r="A28" s="168"/>
      <c r="B28" s="104"/>
      <c r="C28" s="104"/>
      <c r="D28" s="120">
        <v>6632</v>
      </c>
      <c r="E28" s="213" t="s">
        <v>188</v>
      </c>
      <c r="F28" s="452">
        <v>138.03</v>
      </c>
      <c r="G28" s="106"/>
      <c r="H28" s="106"/>
      <c r="I28" s="452"/>
      <c r="J28" s="479">
        <f t="shared" si="2"/>
        <v>0</v>
      </c>
      <c r="K28" s="479" t="e">
        <f t="shared" si="5"/>
        <v>#DIV/0!</v>
      </c>
    </row>
    <row r="29" spans="1:11" ht="41.45" customHeight="1" x14ac:dyDescent="0.25">
      <c r="A29" s="169"/>
      <c r="B29" s="149">
        <v>67</v>
      </c>
      <c r="C29" s="149"/>
      <c r="D29" s="149"/>
      <c r="E29" s="214" t="s">
        <v>132</v>
      </c>
      <c r="F29" s="453">
        <f>SUM(F30)</f>
        <v>58109</v>
      </c>
      <c r="G29" s="173">
        <f t="shared" ref="G29:I29" si="14">SUM(G30)</f>
        <v>203103</v>
      </c>
      <c r="H29" s="173">
        <f t="shared" si="14"/>
        <v>0</v>
      </c>
      <c r="I29" s="453">
        <f t="shared" si="14"/>
        <v>59659.76</v>
      </c>
      <c r="J29" s="477">
        <f t="shared" si="2"/>
        <v>102.66870880586485</v>
      </c>
      <c r="K29" s="477">
        <f t="shared" si="5"/>
        <v>29.374140214570932</v>
      </c>
    </row>
    <row r="30" spans="1:11" ht="38.25" x14ac:dyDescent="0.25">
      <c r="A30" s="170"/>
      <c r="B30" s="150"/>
      <c r="C30" s="154">
        <v>671</v>
      </c>
      <c r="D30" s="154"/>
      <c r="E30" s="184" t="s">
        <v>133</v>
      </c>
      <c r="F30" s="454">
        <f>SUM(F31+F32)</f>
        <v>58109</v>
      </c>
      <c r="G30" s="174">
        <f t="shared" ref="G30:I30" si="15">SUM(G31+G32)</f>
        <v>203103</v>
      </c>
      <c r="H30" s="174">
        <f t="shared" si="15"/>
        <v>0</v>
      </c>
      <c r="I30" s="454">
        <f t="shared" si="15"/>
        <v>59659.76</v>
      </c>
      <c r="J30" s="478">
        <f t="shared" si="2"/>
        <v>102.66870880586485</v>
      </c>
      <c r="K30" s="478">
        <f t="shared" si="5"/>
        <v>29.374140214570932</v>
      </c>
    </row>
    <row r="31" spans="1:11" ht="25.5" x14ac:dyDescent="0.25">
      <c r="A31" s="1"/>
      <c r="B31" s="87"/>
      <c r="C31" s="87"/>
      <c r="D31" s="72">
        <v>6711</v>
      </c>
      <c r="E31" s="119" t="s">
        <v>134</v>
      </c>
      <c r="F31" s="455">
        <v>58109</v>
      </c>
      <c r="G31" s="80">
        <v>169978</v>
      </c>
      <c r="H31" s="80"/>
      <c r="I31" s="460">
        <v>59659.76</v>
      </c>
      <c r="J31" s="479">
        <f t="shared" si="2"/>
        <v>102.66870880586485</v>
      </c>
      <c r="K31" s="479">
        <f t="shared" si="5"/>
        <v>35.098518631822948</v>
      </c>
    </row>
    <row r="32" spans="1:11" s="100" customFormat="1" ht="25.5" x14ac:dyDescent="0.25">
      <c r="A32" s="1"/>
      <c r="B32" s="87"/>
      <c r="C32" s="87"/>
      <c r="D32" s="72">
        <v>6712</v>
      </c>
      <c r="E32" s="119" t="s">
        <v>189</v>
      </c>
      <c r="F32" s="455"/>
      <c r="G32" s="80">
        <v>33125</v>
      </c>
      <c r="H32" s="80"/>
      <c r="I32" s="460"/>
      <c r="J32" s="479" t="e">
        <f t="shared" si="2"/>
        <v>#DIV/0!</v>
      </c>
      <c r="K32" s="479">
        <f t="shared" si="5"/>
        <v>0</v>
      </c>
    </row>
    <row r="33" spans="1:11" ht="25.5" x14ac:dyDescent="0.25">
      <c r="A33" s="42">
        <v>7</v>
      </c>
      <c r="B33" s="43"/>
      <c r="C33" s="43"/>
      <c r="D33" s="43"/>
      <c r="E33" s="183" t="s">
        <v>5</v>
      </c>
      <c r="F33" s="456">
        <f>SUM(F35)</f>
        <v>0</v>
      </c>
      <c r="G33" s="171"/>
      <c r="H33" s="171"/>
      <c r="I33" s="461"/>
      <c r="J33" s="476" t="e">
        <f t="shared" si="2"/>
        <v>#DIV/0!</v>
      </c>
      <c r="K33" s="478" t="e">
        <f t="shared" si="5"/>
        <v>#DIV/0!</v>
      </c>
    </row>
    <row r="34" spans="1:11" ht="25.5" x14ac:dyDescent="0.25">
      <c r="A34" s="15"/>
      <c r="B34" s="155">
        <v>72</v>
      </c>
      <c r="C34" s="156"/>
      <c r="D34" s="155"/>
      <c r="E34" s="157" t="s">
        <v>18</v>
      </c>
      <c r="F34" s="457">
        <f>SUM(F35)</f>
        <v>0</v>
      </c>
      <c r="G34" s="172">
        <f t="shared" ref="G34:I34" si="16">SUM(G35)</f>
        <v>0</v>
      </c>
      <c r="H34" s="172">
        <f t="shared" si="16"/>
        <v>0</v>
      </c>
      <c r="I34" s="457">
        <f t="shared" si="16"/>
        <v>0</v>
      </c>
      <c r="J34" s="477" t="e">
        <f t="shared" si="2"/>
        <v>#DIV/0!</v>
      </c>
      <c r="K34" s="477" t="e">
        <f t="shared" si="5"/>
        <v>#DIV/0!</v>
      </c>
    </row>
    <row r="35" spans="1:11" ht="15.75" customHeight="1" x14ac:dyDescent="0.25">
      <c r="A35" s="37"/>
      <c r="B35" s="37"/>
      <c r="C35" s="92">
        <v>721</v>
      </c>
      <c r="D35" s="110"/>
      <c r="E35" s="118" t="s">
        <v>135</v>
      </c>
      <c r="F35" s="438">
        <f>SUM(F36)</f>
        <v>0</v>
      </c>
      <c r="G35" s="38"/>
      <c r="H35" s="38"/>
      <c r="I35" s="438"/>
      <c r="J35" s="478" t="e">
        <f t="shared" si="2"/>
        <v>#DIV/0!</v>
      </c>
      <c r="K35" s="478" t="e">
        <f t="shared" si="5"/>
        <v>#DIV/0!</v>
      </c>
    </row>
    <row r="36" spans="1:11" ht="15.75" customHeight="1" x14ac:dyDescent="0.25">
      <c r="A36" s="8"/>
      <c r="B36" s="11"/>
      <c r="C36" s="11"/>
      <c r="D36" s="107">
        <v>7211</v>
      </c>
      <c r="E36" s="117" t="s">
        <v>136</v>
      </c>
      <c r="F36" s="365"/>
      <c r="G36" s="101"/>
      <c r="H36" s="101"/>
      <c r="I36" s="458"/>
      <c r="J36" s="479" t="e">
        <f t="shared" si="2"/>
        <v>#DIV/0!</v>
      </c>
      <c r="K36" s="479" t="e">
        <f t="shared" si="5"/>
        <v>#DIV/0!</v>
      </c>
    </row>
    <row r="37" spans="1:11" x14ac:dyDescent="0.25">
      <c r="A37" s="102"/>
      <c r="B37" s="102"/>
      <c r="C37" s="102"/>
      <c r="D37" s="107" t="s">
        <v>137</v>
      </c>
      <c r="E37" s="117"/>
      <c r="F37" s="101"/>
      <c r="G37" s="101"/>
      <c r="H37" s="101"/>
      <c r="I37" s="111"/>
      <c r="J37" s="308"/>
      <c r="K37" s="479"/>
    </row>
    <row r="38" spans="1:11" x14ac:dyDescent="0.25">
      <c r="A38" s="102"/>
      <c r="B38" s="102"/>
      <c r="C38" s="102"/>
      <c r="D38" s="107"/>
      <c r="E38" s="117"/>
      <c r="F38" s="101"/>
      <c r="G38" s="101"/>
      <c r="H38" s="101"/>
      <c r="I38" s="111"/>
      <c r="J38" s="308"/>
      <c r="K38" s="308"/>
    </row>
    <row r="39" spans="1:11" x14ac:dyDescent="0.25">
      <c r="A39" s="102"/>
      <c r="B39" s="31"/>
      <c r="C39" s="32"/>
      <c r="D39" s="107"/>
      <c r="E39" s="117"/>
      <c r="F39" s="101"/>
      <c r="G39" s="101"/>
      <c r="H39" s="101"/>
      <c r="I39" s="111"/>
      <c r="J39" s="308"/>
      <c r="K39" s="308"/>
    </row>
    <row r="40" spans="1:11" ht="30" x14ac:dyDescent="0.25">
      <c r="A40" s="550" t="s">
        <v>124</v>
      </c>
      <c r="B40" s="551"/>
      <c r="C40" s="551"/>
      <c r="D40" s="551"/>
      <c r="E40" s="552"/>
      <c r="F40" s="1" t="s">
        <v>254</v>
      </c>
      <c r="G40" s="1" t="s">
        <v>249</v>
      </c>
      <c r="H40" s="132" t="s">
        <v>250</v>
      </c>
      <c r="I40" s="1" t="s">
        <v>251</v>
      </c>
      <c r="J40" s="114" t="s">
        <v>186</v>
      </c>
      <c r="K40" s="114" t="s">
        <v>242</v>
      </c>
    </row>
    <row r="41" spans="1:11" x14ac:dyDescent="0.25">
      <c r="A41" s="160"/>
      <c r="B41" s="161"/>
      <c r="C41" s="162"/>
      <c r="D41" s="163"/>
      <c r="E41" s="112">
        <v>1</v>
      </c>
      <c r="F41" s="113">
        <v>2</v>
      </c>
      <c r="G41" s="113">
        <v>3</v>
      </c>
      <c r="H41" s="113">
        <v>4</v>
      </c>
      <c r="I41" s="113">
        <v>5</v>
      </c>
      <c r="J41" s="164">
        <v>6</v>
      </c>
      <c r="K41" s="164">
        <v>7</v>
      </c>
    </row>
    <row r="42" spans="1:11" x14ac:dyDescent="0.25">
      <c r="A42" s="138"/>
      <c r="B42" s="139"/>
      <c r="C42" s="140"/>
      <c r="D42" s="141"/>
      <c r="E42" s="158" t="s">
        <v>9</v>
      </c>
      <c r="F42" s="371">
        <f>SUM(F43+F99)</f>
        <v>596580.3899999999</v>
      </c>
      <c r="G42" s="56">
        <f>SUM(G43+G99)</f>
        <v>1624977</v>
      </c>
      <c r="H42" s="56">
        <f>SUM(H43+H99)</f>
        <v>0</v>
      </c>
      <c r="I42" s="371">
        <f>SUM(I43+I99)</f>
        <v>719378.47</v>
      </c>
      <c r="J42" s="491">
        <f>SUM(I42/F42*100)</f>
        <v>120.58366015014342</v>
      </c>
      <c r="K42" s="491">
        <f>SUM(I42/G42*100)</f>
        <v>44.270070899465033</v>
      </c>
    </row>
    <row r="43" spans="1:11" x14ac:dyDescent="0.25">
      <c r="A43" s="52">
        <v>3</v>
      </c>
      <c r="B43" s="136"/>
      <c r="C43" s="137"/>
      <c r="D43" s="142"/>
      <c r="E43" s="159" t="s">
        <v>6</v>
      </c>
      <c r="F43" s="309">
        <f>SUM(F44+F54+F87+F93+F96)</f>
        <v>595984.59999999986</v>
      </c>
      <c r="G43" s="103">
        <f>SUM(G44+G54+G87+G93+G96)</f>
        <v>1554979</v>
      </c>
      <c r="H43" s="103">
        <f>SUM(H44+H54+H87+H93+H96)</f>
        <v>0</v>
      </c>
      <c r="I43" s="309">
        <f>SUM(I44+I54+I87+I93+I96)</f>
        <v>718882.47</v>
      </c>
      <c r="J43" s="491">
        <f t="shared" ref="J43:J109" si="17">SUM(I43/F43*100)</f>
        <v>120.62098081057802</v>
      </c>
      <c r="K43" s="491">
        <f>SUM(I43/G43*100)</f>
        <v>46.231008264420289</v>
      </c>
    </row>
    <row r="44" spans="1:11" x14ac:dyDescent="0.25">
      <c r="A44" s="130"/>
      <c r="B44" s="130">
        <v>31</v>
      </c>
      <c r="C44" s="130"/>
      <c r="D44" s="143"/>
      <c r="E44" s="215" t="s">
        <v>7</v>
      </c>
      <c r="F44" s="462">
        <f>SUM(F45+F49+F51)</f>
        <v>483270.57999999996</v>
      </c>
      <c r="G44" s="144">
        <f t="shared" ref="G44:I44" si="18">SUM(G45+G49+G51)</f>
        <v>1265965</v>
      </c>
      <c r="H44" s="144">
        <f t="shared" si="18"/>
        <v>0</v>
      </c>
      <c r="I44" s="462">
        <f t="shared" si="18"/>
        <v>599545.62</v>
      </c>
      <c r="J44" s="492">
        <f t="shared" si="17"/>
        <v>124.06002864896102</v>
      </c>
      <c r="K44" s="492">
        <f>SUM(I44/G44*100)</f>
        <v>47.358783220705156</v>
      </c>
    </row>
    <row r="45" spans="1:11" x14ac:dyDescent="0.25">
      <c r="A45" s="131"/>
      <c r="B45" s="131"/>
      <c r="C45" s="131">
        <v>311</v>
      </c>
      <c r="D45" s="145"/>
      <c r="E45" s="216" t="s">
        <v>138</v>
      </c>
      <c r="F45" s="418">
        <f>SUM(F46:F48)</f>
        <v>401531.58</v>
      </c>
      <c r="G45" s="146">
        <v>1046212</v>
      </c>
      <c r="H45" s="146">
        <f t="shared" ref="H45:I45" si="19">SUM(H46:H48)</f>
        <v>0</v>
      </c>
      <c r="I45" s="418">
        <f t="shared" si="19"/>
        <v>497476.30000000005</v>
      </c>
      <c r="J45" s="493">
        <f t="shared" si="17"/>
        <v>123.89468843272553</v>
      </c>
      <c r="K45" s="493">
        <f>SUM(I45/G45*100)</f>
        <v>47.550238383807489</v>
      </c>
    </row>
    <row r="46" spans="1:11" x14ac:dyDescent="0.25">
      <c r="A46" s="104"/>
      <c r="B46" s="104"/>
      <c r="C46" s="104"/>
      <c r="D46" s="147">
        <v>3111</v>
      </c>
      <c r="E46" s="217" t="s">
        <v>139</v>
      </c>
      <c r="F46" s="452">
        <v>376857.27</v>
      </c>
      <c r="G46" s="106"/>
      <c r="H46" s="106"/>
      <c r="I46" s="452">
        <v>469063.58</v>
      </c>
      <c r="J46" s="494">
        <f t="shared" si="17"/>
        <v>124.46717028969614</v>
      </c>
      <c r="K46" s="494" t="e">
        <f>SUM(I46/G46*100)</f>
        <v>#DIV/0!</v>
      </c>
    </row>
    <row r="47" spans="1:11" x14ac:dyDescent="0.25">
      <c r="A47" s="104"/>
      <c r="B47" s="104"/>
      <c r="C47" s="104"/>
      <c r="D47" s="147">
        <v>3113</v>
      </c>
      <c r="E47" s="217" t="s">
        <v>140</v>
      </c>
      <c r="F47" s="452">
        <v>21632.17</v>
      </c>
      <c r="G47" s="106"/>
      <c r="H47" s="106"/>
      <c r="I47" s="452">
        <v>25158.38</v>
      </c>
      <c r="J47" s="494">
        <f t="shared" si="17"/>
        <v>116.30076871622219</v>
      </c>
      <c r="K47" s="494" t="e">
        <f t="shared" ref="K47:K109" si="20">SUM(I47/H47*100)</f>
        <v>#DIV/0!</v>
      </c>
    </row>
    <row r="48" spans="1:11" s="100" customFormat="1" x14ac:dyDescent="0.25">
      <c r="A48" s="104"/>
      <c r="B48" s="104"/>
      <c r="C48" s="104"/>
      <c r="D48" s="147">
        <v>3114</v>
      </c>
      <c r="E48" s="217" t="s">
        <v>193</v>
      </c>
      <c r="F48" s="452">
        <v>3042.14</v>
      </c>
      <c r="G48" s="106"/>
      <c r="H48" s="106"/>
      <c r="I48" s="452">
        <v>3254.34</v>
      </c>
      <c r="J48" s="494">
        <f t="shared" si="17"/>
        <v>106.97535287659346</v>
      </c>
      <c r="K48" s="494" t="e">
        <f t="shared" si="20"/>
        <v>#DIV/0!</v>
      </c>
    </row>
    <row r="49" spans="1:11" x14ac:dyDescent="0.25">
      <c r="A49" s="131"/>
      <c r="B49" s="131"/>
      <c r="C49" s="131">
        <v>312</v>
      </c>
      <c r="D49" s="145"/>
      <c r="E49" s="216" t="s">
        <v>141</v>
      </c>
      <c r="F49" s="418">
        <f>SUM(F50)</f>
        <v>17398.53</v>
      </c>
      <c r="G49" s="146">
        <v>50830</v>
      </c>
      <c r="H49" s="146">
        <f t="shared" ref="H49:I49" si="21">SUM(H50)</f>
        <v>0</v>
      </c>
      <c r="I49" s="418">
        <f t="shared" si="21"/>
        <v>21762.48</v>
      </c>
      <c r="J49" s="493">
        <f t="shared" si="17"/>
        <v>125.08229143496605</v>
      </c>
      <c r="K49" s="493">
        <f>SUM(I49/G49*100)</f>
        <v>42.814243556954551</v>
      </c>
    </row>
    <row r="50" spans="1:11" x14ac:dyDescent="0.25">
      <c r="A50" s="104"/>
      <c r="B50" s="104"/>
      <c r="C50" s="104"/>
      <c r="D50" s="147">
        <v>3121</v>
      </c>
      <c r="E50" s="217" t="s">
        <v>141</v>
      </c>
      <c r="F50" s="452">
        <v>17398.53</v>
      </c>
      <c r="G50" s="106"/>
      <c r="H50" s="106"/>
      <c r="I50" s="452">
        <v>21762.48</v>
      </c>
      <c r="J50" s="494">
        <f t="shared" si="17"/>
        <v>125.08229143496605</v>
      </c>
      <c r="K50" s="494" t="e">
        <f t="shared" si="20"/>
        <v>#DIV/0!</v>
      </c>
    </row>
    <row r="51" spans="1:11" x14ac:dyDescent="0.25">
      <c r="A51" s="131"/>
      <c r="B51" s="131"/>
      <c r="C51" s="131">
        <v>313</v>
      </c>
      <c r="D51" s="145"/>
      <c r="E51" s="216" t="s">
        <v>142</v>
      </c>
      <c r="F51" s="418">
        <f>SUM(F52+F53)</f>
        <v>64340.47</v>
      </c>
      <c r="G51" s="146">
        <v>168923</v>
      </c>
      <c r="H51" s="146">
        <f t="shared" ref="H51:I51" si="22">SUM(H52+H53)</f>
        <v>0</v>
      </c>
      <c r="I51" s="418">
        <f t="shared" si="22"/>
        <v>80306.84</v>
      </c>
      <c r="J51" s="493">
        <f t="shared" si="17"/>
        <v>124.81543886763649</v>
      </c>
      <c r="K51" s="493">
        <f>SUM(I51/G51*100)</f>
        <v>47.540500701503049</v>
      </c>
    </row>
    <row r="52" spans="1:11" x14ac:dyDescent="0.25">
      <c r="A52" s="104"/>
      <c r="B52" s="104"/>
      <c r="C52" s="104"/>
      <c r="D52" s="147">
        <v>3132</v>
      </c>
      <c r="E52" s="217" t="s">
        <v>143</v>
      </c>
      <c r="F52" s="452">
        <v>64340.47</v>
      </c>
      <c r="G52" s="106"/>
      <c r="H52" s="106"/>
      <c r="I52" s="452">
        <v>80306.84</v>
      </c>
      <c r="J52" s="494">
        <f t="shared" si="17"/>
        <v>124.81543886763649</v>
      </c>
      <c r="K52" s="494" t="e">
        <f t="shared" si="20"/>
        <v>#DIV/0!</v>
      </c>
    </row>
    <row r="53" spans="1:11" x14ac:dyDescent="0.25">
      <c r="A53" s="104"/>
      <c r="B53" s="104"/>
      <c r="C53" s="104"/>
      <c r="D53" s="147">
        <v>3133</v>
      </c>
      <c r="E53" s="217" t="s">
        <v>144</v>
      </c>
      <c r="F53" s="452"/>
      <c r="G53" s="104"/>
      <c r="H53" s="104"/>
      <c r="I53" s="452"/>
      <c r="J53" s="494" t="e">
        <f t="shared" si="17"/>
        <v>#DIV/0!</v>
      </c>
      <c r="K53" s="494" t="e">
        <f t="shared" si="20"/>
        <v>#DIV/0!</v>
      </c>
    </row>
    <row r="54" spans="1:11" x14ac:dyDescent="0.25">
      <c r="A54" s="130"/>
      <c r="B54" s="130">
        <v>32</v>
      </c>
      <c r="C54" s="130"/>
      <c r="D54" s="143"/>
      <c r="E54" s="215" t="s">
        <v>15</v>
      </c>
      <c r="F54" s="462">
        <f>SUM(F55+F60+F67+F77+F79)</f>
        <v>111938.79999999999</v>
      </c>
      <c r="G54" s="144">
        <f>SUM(G55+G60+G67+G79+G77)</f>
        <v>260788</v>
      </c>
      <c r="H54" s="144">
        <f>SUM(H55+H60+H67+H79)</f>
        <v>0</v>
      </c>
      <c r="I54" s="462">
        <f>SUM(I55+I60+I67+I79+I77)</f>
        <v>119038.98000000001</v>
      </c>
      <c r="J54" s="492">
        <f t="shared" si="17"/>
        <v>106.34291237712037</v>
      </c>
      <c r="K54" s="492">
        <f>SUM(I54/G54*100)</f>
        <v>45.645880945442279</v>
      </c>
    </row>
    <row r="55" spans="1:11" x14ac:dyDescent="0.25">
      <c r="A55" s="131"/>
      <c r="B55" s="131"/>
      <c r="C55" s="131">
        <v>321</v>
      </c>
      <c r="D55" s="145"/>
      <c r="E55" s="216" t="s">
        <v>145</v>
      </c>
      <c r="F55" s="418">
        <f>SUM(F56:F59)</f>
        <v>16639.34</v>
      </c>
      <c r="G55" s="146">
        <v>37757</v>
      </c>
      <c r="H55" s="146">
        <f t="shared" ref="H55:I55" si="23">SUM(H56:H59)</f>
        <v>0</v>
      </c>
      <c r="I55" s="418">
        <f t="shared" si="23"/>
        <v>15054.72</v>
      </c>
      <c r="J55" s="493">
        <f t="shared" si="17"/>
        <v>90.476665540820719</v>
      </c>
      <c r="K55" s="493">
        <f>SUM(I55/G55*100)</f>
        <v>39.872659374420635</v>
      </c>
    </row>
    <row r="56" spans="1:11" x14ac:dyDescent="0.25">
      <c r="A56" s="104"/>
      <c r="B56" s="104"/>
      <c r="C56" s="104"/>
      <c r="D56" s="147">
        <v>3211</v>
      </c>
      <c r="E56" s="217" t="s">
        <v>146</v>
      </c>
      <c r="F56" s="452">
        <v>2367.4499999999998</v>
      </c>
      <c r="G56" s="106"/>
      <c r="H56" s="106"/>
      <c r="I56" s="452">
        <v>1229.98</v>
      </c>
      <c r="J56" s="494">
        <f t="shared" si="17"/>
        <v>51.953789942765425</v>
      </c>
      <c r="K56" s="494" t="e">
        <f t="shared" si="20"/>
        <v>#DIV/0!</v>
      </c>
    </row>
    <row r="57" spans="1:11" s="100" customFormat="1" ht="26.25" x14ac:dyDescent="0.25">
      <c r="A57" s="104"/>
      <c r="B57" s="104"/>
      <c r="C57" s="104"/>
      <c r="D57" s="147">
        <v>3212</v>
      </c>
      <c r="E57" s="217" t="s">
        <v>216</v>
      </c>
      <c r="F57" s="452">
        <v>13993.09</v>
      </c>
      <c r="G57" s="106"/>
      <c r="H57" s="106"/>
      <c r="I57" s="452">
        <v>13824.74</v>
      </c>
      <c r="J57" s="494">
        <f t="shared" si="17"/>
        <v>98.796906187268135</v>
      </c>
      <c r="K57" s="494" t="e">
        <f t="shared" si="20"/>
        <v>#DIV/0!</v>
      </c>
    </row>
    <row r="58" spans="1:11" x14ac:dyDescent="0.25">
      <c r="A58" s="104"/>
      <c r="B58" s="104"/>
      <c r="C58" s="104"/>
      <c r="D58" s="147">
        <v>3213</v>
      </c>
      <c r="E58" s="217" t="s">
        <v>147</v>
      </c>
      <c r="F58" s="452">
        <v>0</v>
      </c>
      <c r="G58" s="106"/>
      <c r="H58" s="106"/>
      <c r="I58" s="452">
        <v>0</v>
      </c>
      <c r="J58" s="494" t="e">
        <f t="shared" si="17"/>
        <v>#DIV/0!</v>
      </c>
      <c r="K58" s="494" t="e">
        <f t="shared" si="20"/>
        <v>#DIV/0!</v>
      </c>
    </row>
    <row r="59" spans="1:11" x14ac:dyDescent="0.25">
      <c r="A59" s="104"/>
      <c r="B59" s="104"/>
      <c r="C59" s="104"/>
      <c r="D59" s="147">
        <v>3214</v>
      </c>
      <c r="E59" s="217" t="s">
        <v>148</v>
      </c>
      <c r="F59" s="452">
        <v>278.8</v>
      </c>
      <c r="G59" s="104"/>
      <c r="H59" s="104"/>
      <c r="I59" s="452">
        <v>0</v>
      </c>
      <c r="J59" s="494">
        <f t="shared" si="17"/>
        <v>0</v>
      </c>
      <c r="K59" s="494" t="e">
        <f t="shared" si="20"/>
        <v>#DIV/0!</v>
      </c>
    </row>
    <row r="60" spans="1:11" x14ac:dyDescent="0.25">
      <c r="A60" s="131"/>
      <c r="B60" s="131"/>
      <c r="C60" s="131">
        <v>322</v>
      </c>
      <c r="D60" s="145"/>
      <c r="E60" s="216" t="s">
        <v>149</v>
      </c>
      <c r="F60" s="418">
        <f>SUM(F61:F66)</f>
        <v>41069.339999999997</v>
      </c>
      <c r="G60" s="146">
        <v>90750</v>
      </c>
      <c r="H60" s="146">
        <f t="shared" ref="H60:I60" si="24">SUM(H61:H66)</f>
        <v>0</v>
      </c>
      <c r="I60" s="418">
        <f t="shared" si="24"/>
        <v>42516.399999999994</v>
      </c>
      <c r="J60" s="493">
        <f t="shared" si="17"/>
        <v>103.52345569712101</v>
      </c>
      <c r="K60" s="493">
        <f>SUM(I60/G60*100)</f>
        <v>46.850027548209361</v>
      </c>
    </row>
    <row r="61" spans="1:11" x14ac:dyDescent="0.25">
      <c r="A61" s="104"/>
      <c r="B61" s="104"/>
      <c r="C61" s="104"/>
      <c r="D61" s="147">
        <v>3221</v>
      </c>
      <c r="E61" s="217" t="s">
        <v>150</v>
      </c>
      <c r="F61" s="452">
        <v>3867.37</v>
      </c>
      <c r="G61" s="106"/>
      <c r="H61" s="106"/>
      <c r="I61" s="452">
        <v>3705.91</v>
      </c>
      <c r="J61" s="494">
        <f t="shared" si="17"/>
        <v>95.825069750243713</v>
      </c>
      <c r="K61" s="494" t="e">
        <f t="shared" si="20"/>
        <v>#DIV/0!</v>
      </c>
    </row>
    <row r="62" spans="1:11" x14ac:dyDescent="0.25">
      <c r="A62" s="104"/>
      <c r="B62" s="104"/>
      <c r="C62" s="104"/>
      <c r="D62" s="147">
        <v>3222</v>
      </c>
      <c r="E62" s="217" t="s">
        <v>151</v>
      </c>
      <c r="F62" s="452">
        <v>26808.66</v>
      </c>
      <c r="G62" s="104"/>
      <c r="H62" s="104"/>
      <c r="I62" s="463">
        <v>31367.48</v>
      </c>
      <c r="J62" s="494">
        <f t="shared" si="17"/>
        <v>117.00502747992627</v>
      </c>
      <c r="K62" s="494" t="e">
        <f t="shared" si="20"/>
        <v>#DIV/0!</v>
      </c>
    </row>
    <row r="63" spans="1:11" x14ac:dyDescent="0.25">
      <c r="A63" s="104"/>
      <c r="B63" s="104"/>
      <c r="C63" s="104"/>
      <c r="D63" s="147">
        <v>3223</v>
      </c>
      <c r="E63" s="217" t="s">
        <v>152</v>
      </c>
      <c r="F63" s="452">
        <v>8607.8799999999992</v>
      </c>
      <c r="G63" s="106"/>
      <c r="H63" s="106"/>
      <c r="I63" s="452">
        <v>6471.98</v>
      </c>
      <c r="J63" s="494">
        <f t="shared" si="17"/>
        <v>75.186689405521463</v>
      </c>
      <c r="K63" s="494" t="e">
        <f t="shared" si="20"/>
        <v>#DIV/0!</v>
      </c>
    </row>
    <row r="64" spans="1:11" ht="26.25" x14ac:dyDescent="0.25">
      <c r="A64" s="104"/>
      <c r="B64" s="104"/>
      <c r="C64" s="104"/>
      <c r="D64" s="147">
        <v>3224</v>
      </c>
      <c r="E64" s="217" t="s">
        <v>153</v>
      </c>
      <c r="F64" s="452">
        <v>1242.1099999999999</v>
      </c>
      <c r="G64" s="106"/>
      <c r="H64" s="106"/>
      <c r="I64" s="452">
        <v>927.72</v>
      </c>
      <c r="J64" s="494">
        <f t="shared" si="17"/>
        <v>74.689037202824238</v>
      </c>
      <c r="K64" s="494" t="e">
        <f t="shared" si="20"/>
        <v>#DIV/0!</v>
      </c>
    </row>
    <row r="65" spans="1:11" x14ac:dyDescent="0.25">
      <c r="A65" s="104"/>
      <c r="B65" s="104"/>
      <c r="C65" s="104"/>
      <c r="D65" s="147">
        <v>3225</v>
      </c>
      <c r="E65" s="217" t="s">
        <v>154</v>
      </c>
      <c r="F65" s="463">
        <v>543.32000000000005</v>
      </c>
      <c r="G65" s="312"/>
      <c r="H65" s="312"/>
      <c r="I65" s="463">
        <v>43.31</v>
      </c>
      <c r="J65" s="494">
        <f t="shared" si="17"/>
        <v>7.9713612603990276</v>
      </c>
      <c r="K65" s="494" t="e">
        <f t="shared" si="20"/>
        <v>#DIV/0!</v>
      </c>
    </row>
    <row r="66" spans="1:11" ht="26.25" x14ac:dyDescent="0.25">
      <c r="A66" s="104"/>
      <c r="B66" s="104"/>
      <c r="C66" s="104"/>
      <c r="D66" s="147">
        <v>3227</v>
      </c>
      <c r="E66" s="217" t="s">
        <v>155</v>
      </c>
      <c r="F66" s="452"/>
      <c r="G66" s="104"/>
      <c r="H66" s="104"/>
      <c r="I66" s="452"/>
      <c r="J66" s="494" t="e">
        <f t="shared" si="17"/>
        <v>#DIV/0!</v>
      </c>
      <c r="K66" s="494" t="e">
        <f t="shared" si="20"/>
        <v>#DIV/0!</v>
      </c>
    </row>
    <row r="67" spans="1:11" x14ac:dyDescent="0.25">
      <c r="A67" s="131"/>
      <c r="B67" s="131"/>
      <c r="C67" s="131">
        <v>323</v>
      </c>
      <c r="D67" s="145"/>
      <c r="E67" s="216" t="s">
        <v>156</v>
      </c>
      <c r="F67" s="418">
        <f>SUM(F68:F76)</f>
        <v>43865.22</v>
      </c>
      <c r="G67" s="146">
        <v>115686</v>
      </c>
      <c r="H67" s="146">
        <f t="shared" ref="H67:I67" si="25">SUM(H68:H76)</f>
        <v>0</v>
      </c>
      <c r="I67" s="418">
        <f t="shared" si="25"/>
        <v>49944.540000000008</v>
      </c>
      <c r="J67" s="493">
        <f t="shared" si="17"/>
        <v>113.85908927391679</v>
      </c>
      <c r="K67" s="493">
        <f>SUM(I67/G67*100)</f>
        <v>43.172501426274579</v>
      </c>
    </row>
    <row r="68" spans="1:11" x14ac:dyDescent="0.25">
      <c r="A68" s="104"/>
      <c r="B68" s="104"/>
      <c r="C68" s="104"/>
      <c r="D68" s="147">
        <v>3231</v>
      </c>
      <c r="E68" s="217" t="s">
        <v>157</v>
      </c>
      <c r="F68" s="452">
        <v>26276.560000000001</v>
      </c>
      <c r="G68" s="106"/>
      <c r="H68" s="106"/>
      <c r="I68" s="452">
        <v>28177.15</v>
      </c>
      <c r="J68" s="494">
        <f t="shared" si="17"/>
        <v>107.23302441415467</v>
      </c>
      <c r="K68" s="494" t="e">
        <f t="shared" si="20"/>
        <v>#DIV/0!</v>
      </c>
    </row>
    <row r="69" spans="1:11" ht="26.25" x14ac:dyDescent="0.25">
      <c r="A69" s="104"/>
      <c r="B69" s="104"/>
      <c r="C69" s="104"/>
      <c r="D69" s="147">
        <v>3232</v>
      </c>
      <c r="E69" s="217" t="s">
        <v>158</v>
      </c>
      <c r="F69" s="452">
        <v>1136.43</v>
      </c>
      <c r="G69" s="106"/>
      <c r="H69" s="106"/>
      <c r="I69" s="452">
        <v>945.7</v>
      </c>
      <c r="J69" s="494">
        <f t="shared" si="17"/>
        <v>83.216740142375684</v>
      </c>
      <c r="K69" s="494" t="e">
        <f t="shared" si="20"/>
        <v>#DIV/0!</v>
      </c>
    </row>
    <row r="70" spans="1:11" x14ac:dyDescent="0.25">
      <c r="A70" s="104"/>
      <c r="B70" s="104"/>
      <c r="C70" s="104"/>
      <c r="D70" s="147">
        <v>3233</v>
      </c>
      <c r="E70" s="217" t="s">
        <v>159</v>
      </c>
      <c r="F70" s="452"/>
      <c r="G70" s="104"/>
      <c r="H70" s="104"/>
      <c r="I70" s="452"/>
      <c r="J70" s="494" t="e">
        <f t="shared" si="17"/>
        <v>#DIV/0!</v>
      </c>
      <c r="K70" s="494" t="e">
        <f t="shared" si="20"/>
        <v>#DIV/0!</v>
      </c>
    </row>
    <row r="71" spans="1:11" x14ac:dyDescent="0.25">
      <c r="A71" s="104"/>
      <c r="B71" s="104"/>
      <c r="C71" s="104"/>
      <c r="D71" s="147">
        <v>3234</v>
      </c>
      <c r="E71" s="217" t="s">
        <v>160</v>
      </c>
      <c r="F71" s="452">
        <v>3789.97</v>
      </c>
      <c r="G71" s="106"/>
      <c r="H71" s="106"/>
      <c r="I71" s="452">
        <v>4084.6</v>
      </c>
      <c r="J71" s="494">
        <f t="shared" si="17"/>
        <v>107.77394016311474</v>
      </c>
      <c r="K71" s="494" t="e">
        <f t="shared" si="20"/>
        <v>#DIV/0!</v>
      </c>
    </row>
    <row r="72" spans="1:11" x14ac:dyDescent="0.25">
      <c r="A72" s="104"/>
      <c r="B72" s="104"/>
      <c r="C72" s="104"/>
      <c r="D72" s="147">
        <v>3235</v>
      </c>
      <c r="E72" s="217" t="s">
        <v>161</v>
      </c>
      <c r="F72" s="452"/>
      <c r="G72" s="104"/>
      <c r="H72" s="104"/>
      <c r="I72" s="452"/>
      <c r="J72" s="494" t="e">
        <f t="shared" si="17"/>
        <v>#DIV/0!</v>
      </c>
      <c r="K72" s="494" t="e">
        <f t="shared" si="20"/>
        <v>#DIV/0!</v>
      </c>
    </row>
    <row r="73" spans="1:11" x14ac:dyDescent="0.25">
      <c r="A73" s="104"/>
      <c r="B73" s="104"/>
      <c r="C73" s="104"/>
      <c r="D73" s="147">
        <v>3236</v>
      </c>
      <c r="E73" s="217" t="s">
        <v>162</v>
      </c>
      <c r="F73" s="452">
        <v>0</v>
      </c>
      <c r="G73" s="106"/>
      <c r="H73" s="106"/>
      <c r="I73" s="452"/>
      <c r="J73" s="494" t="e">
        <f t="shared" si="17"/>
        <v>#DIV/0!</v>
      </c>
      <c r="K73" s="494" t="e">
        <f t="shared" si="20"/>
        <v>#DIV/0!</v>
      </c>
    </row>
    <row r="74" spans="1:11" x14ac:dyDescent="0.25">
      <c r="A74" s="104"/>
      <c r="B74" s="104"/>
      <c r="C74" s="104"/>
      <c r="D74" s="147">
        <v>3237</v>
      </c>
      <c r="E74" s="217" t="s">
        <v>163</v>
      </c>
      <c r="F74" s="452">
        <v>12162.69</v>
      </c>
      <c r="G74" s="104"/>
      <c r="H74" s="104"/>
      <c r="I74" s="452">
        <v>16012.54</v>
      </c>
      <c r="J74" s="494">
        <f t="shared" si="17"/>
        <v>131.65294848425802</v>
      </c>
      <c r="K74" s="494" t="e">
        <f t="shared" si="20"/>
        <v>#DIV/0!</v>
      </c>
    </row>
    <row r="75" spans="1:11" x14ac:dyDescent="0.25">
      <c r="A75" s="104"/>
      <c r="B75" s="104"/>
      <c r="C75" s="104"/>
      <c r="D75" s="147">
        <v>3238</v>
      </c>
      <c r="E75" s="217" t="s">
        <v>164</v>
      </c>
      <c r="F75" s="452">
        <v>499.57</v>
      </c>
      <c r="G75" s="106"/>
      <c r="H75" s="106"/>
      <c r="I75" s="452">
        <v>674.55</v>
      </c>
      <c r="J75" s="494">
        <f t="shared" si="17"/>
        <v>135.02612246532019</v>
      </c>
      <c r="K75" s="494" t="e">
        <f t="shared" si="20"/>
        <v>#DIV/0!</v>
      </c>
    </row>
    <row r="76" spans="1:11" x14ac:dyDescent="0.25">
      <c r="A76" s="104"/>
      <c r="B76" s="104"/>
      <c r="C76" s="104"/>
      <c r="D76" s="147">
        <v>3239</v>
      </c>
      <c r="E76" s="217" t="s">
        <v>165</v>
      </c>
      <c r="F76" s="452"/>
      <c r="G76" s="104"/>
      <c r="H76" s="104"/>
      <c r="I76" s="452">
        <v>50</v>
      </c>
      <c r="J76" s="494" t="e">
        <f t="shared" si="17"/>
        <v>#DIV/0!</v>
      </c>
      <c r="K76" s="494" t="e">
        <f t="shared" si="20"/>
        <v>#DIV/0!</v>
      </c>
    </row>
    <row r="77" spans="1:11" s="100" customFormat="1" ht="26.25" x14ac:dyDescent="0.25">
      <c r="A77" s="131"/>
      <c r="B77" s="131"/>
      <c r="C77" s="131">
        <v>324</v>
      </c>
      <c r="D77" s="145"/>
      <c r="E77" s="216" t="s">
        <v>211</v>
      </c>
      <c r="F77" s="418">
        <f>SUM(F78)</f>
        <v>159.30000000000001</v>
      </c>
      <c r="G77" s="131">
        <v>300</v>
      </c>
      <c r="H77" s="131">
        <f t="shared" ref="H77:I77" si="26">SUM(H78)</f>
        <v>0</v>
      </c>
      <c r="I77" s="418">
        <f t="shared" si="26"/>
        <v>0</v>
      </c>
      <c r="J77" s="493">
        <f t="shared" si="17"/>
        <v>0</v>
      </c>
      <c r="K77" s="493">
        <f>SUM(I77/G77*100)</f>
        <v>0</v>
      </c>
    </row>
    <row r="78" spans="1:11" s="100" customFormat="1" ht="26.25" x14ac:dyDescent="0.25">
      <c r="A78" s="133"/>
      <c r="B78" s="133"/>
      <c r="C78" s="133"/>
      <c r="D78" s="261">
        <v>3241</v>
      </c>
      <c r="E78" s="267" t="s">
        <v>211</v>
      </c>
      <c r="F78" s="464">
        <v>159.30000000000001</v>
      </c>
      <c r="G78" s="133"/>
      <c r="H78" s="133"/>
      <c r="I78" s="469">
        <v>0</v>
      </c>
      <c r="J78" s="494">
        <f t="shared" si="17"/>
        <v>0</v>
      </c>
      <c r="K78" s="494" t="e">
        <f t="shared" si="20"/>
        <v>#DIV/0!</v>
      </c>
    </row>
    <row r="79" spans="1:11" ht="26.25" x14ac:dyDescent="0.25">
      <c r="A79" s="131"/>
      <c r="B79" s="131"/>
      <c r="C79" s="131">
        <v>329</v>
      </c>
      <c r="D79" s="145"/>
      <c r="E79" s="216" t="s">
        <v>166</v>
      </c>
      <c r="F79" s="418">
        <f>SUM(F80:F86)</f>
        <v>10205.599999999999</v>
      </c>
      <c r="G79" s="146">
        <v>16295</v>
      </c>
      <c r="H79" s="146">
        <f t="shared" ref="H79:I79" si="27">SUM(H80:H86)</f>
        <v>0</v>
      </c>
      <c r="I79" s="418">
        <f t="shared" si="27"/>
        <v>11523.32</v>
      </c>
      <c r="J79" s="493">
        <f t="shared" si="17"/>
        <v>112.91173473387161</v>
      </c>
      <c r="K79" s="493">
        <f>SUM(I79/G79*100)</f>
        <v>70.71690702669531</v>
      </c>
    </row>
    <row r="80" spans="1:11" ht="26.25" x14ac:dyDescent="0.25">
      <c r="A80" s="104"/>
      <c r="B80" s="104"/>
      <c r="C80" s="104"/>
      <c r="D80" s="147">
        <v>3291</v>
      </c>
      <c r="E80" s="217" t="s">
        <v>167</v>
      </c>
      <c r="F80" s="463"/>
      <c r="G80" s="312"/>
      <c r="H80" s="312"/>
      <c r="I80" s="463"/>
      <c r="J80" s="494" t="e">
        <f t="shared" si="17"/>
        <v>#DIV/0!</v>
      </c>
      <c r="K80" s="494" t="e">
        <f t="shared" si="20"/>
        <v>#DIV/0!</v>
      </c>
    </row>
    <row r="81" spans="1:11" x14ac:dyDescent="0.25">
      <c r="A81" s="104"/>
      <c r="B81" s="104"/>
      <c r="C81" s="104"/>
      <c r="D81" s="147">
        <v>3292</v>
      </c>
      <c r="E81" s="217" t="s">
        <v>168</v>
      </c>
      <c r="F81" s="463"/>
      <c r="G81" s="312"/>
      <c r="H81" s="312"/>
      <c r="I81" s="463"/>
      <c r="J81" s="494" t="e">
        <f t="shared" si="17"/>
        <v>#DIV/0!</v>
      </c>
      <c r="K81" s="494" t="e">
        <f t="shared" si="20"/>
        <v>#DIV/0!</v>
      </c>
    </row>
    <row r="82" spans="1:11" x14ac:dyDescent="0.25">
      <c r="A82" s="104"/>
      <c r="B82" s="104"/>
      <c r="C82" s="104"/>
      <c r="D82" s="147">
        <v>3293</v>
      </c>
      <c r="E82" s="217" t="s">
        <v>169</v>
      </c>
      <c r="F82" s="463">
        <v>0</v>
      </c>
      <c r="G82" s="312"/>
      <c r="H82" s="312"/>
      <c r="I82" s="463">
        <v>0</v>
      </c>
      <c r="J82" s="494" t="e">
        <f t="shared" si="17"/>
        <v>#DIV/0!</v>
      </c>
      <c r="K82" s="494" t="e">
        <f t="shared" si="20"/>
        <v>#DIV/0!</v>
      </c>
    </row>
    <row r="83" spans="1:11" x14ac:dyDescent="0.25">
      <c r="A83" s="104"/>
      <c r="B83" s="104"/>
      <c r="C83" s="104"/>
      <c r="D83" s="147">
        <v>3294</v>
      </c>
      <c r="E83" s="217" t="s">
        <v>170</v>
      </c>
      <c r="F83" s="463">
        <v>168.09</v>
      </c>
      <c r="G83" s="312"/>
      <c r="H83" s="312"/>
      <c r="I83" s="463">
        <v>108.09</v>
      </c>
      <c r="J83" s="494">
        <f t="shared" si="17"/>
        <v>64.30483669462788</v>
      </c>
      <c r="K83" s="494" t="e">
        <f t="shared" si="20"/>
        <v>#DIV/0!</v>
      </c>
    </row>
    <row r="84" spans="1:11" x14ac:dyDescent="0.25">
      <c r="A84" s="104"/>
      <c r="B84" s="104"/>
      <c r="C84" s="104"/>
      <c r="D84" s="147">
        <v>3295</v>
      </c>
      <c r="E84" s="217" t="s">
        <v>171</v>
      </c>
      <c r="F84" s="463">
        <v>1648.86</v>
      </c>
      <c r="G84" s="312"/>
      <c r="H84" s="312"/>
      <c r="I84" s="463">
        <v>1960</v>
      </c>
      <c r="J84" s="494">
        <f t="shared" si="17"/>
        <v>118.87000715645961</v>
      </c>
      <c r="K84" s="494" t="e">
        <f t="shared" si="20"/>
        <v>#DIV/0!</v>
      </c>
    </row>
    <row r="85" spans="1:11" x14ac:dyDescent="0.25">
      <c r="A85" s="104"/>
      <c r="B85" s="104"/>
      <c r="C85" s="104"/>
      <c r="D85" s="147">
        <v>3296</v>
      </c>
      <c r="E85" s="217" t="s">
        <v>172</v>
      </c>
      <c r="F85" s="463"/>
      <c r="G85" s="312"/>
      <c r="H85" s="312"/>
      <c r="I85" s="463"/>
      <c r="J85" s="494" t="e">
        <f t="shared" si="17"/>
        <v>#DIV/0!</v>
      </c>
      <c r="K85" s="494" t="e">
        <f t="shared" si="20"/>
        <v>#DIV/0!</v>
      </c>
    </row>
    <row r="86" spans="1:11" ht="26.25" x14ac:dyDescent="0.25">
      <c r="A86" s="104"/>
      <c r="B86" s="104"/>
      <c r="C86" s="104"/>
      <c r="D86" s="147">
        <v>3299</v>
      </c>
      <c r="E86" s="217" t="s">
        <v>166</v>
      </c>
      <c r="F86" s="463">
        <v>8388.65</v>
      </c>
      <c r="G86" s="312"/>
      <c r="H86" s="312"/>
      <c r="I86" s="463">
        <v>9455.23</v>
      </c>
      <c r="J86" s="494">
        <f t="shared" si="17"/>
        <v>112.71456074576957</v>
      </c>
      <c r="K86" s="494" t="e">
        <f t="shared" si="20"/>
        <v>#DIV/0!</v>
      </c>
    </row>
    <row r="87" spans="1:11" x14ac:dyDescent="0.25">
      <c r="A87" s="130"/>
      <c r="B87" s="130">
        <v>34</v>
      </c>
      <c r="C87" s="130"/>
      <c r="D87" s="143"/>
      <c r="E87" s="215" t="s">
        <v>41</v>
      </c>
      <c r="F87" s="462">
        <f>SUM(F88)</f>
        <v>209.63</v>
      </c>
      <c r="G87" s="144">
        <f t="shared" ref="G87:I87" si="28">SUM(G88)</f>
        <v>613</v>
      </c>
      <c r="H87" s="144">
        <f t="shared" si="28"/>
        <v>0</v>
      </c>
      <c r="I87" s="462">
        <f t="shared" si="28"/>
        <v>297.87</v>
      </c>
      <c r="J87" s="492">
        <f t="shared" si="17"/>
        <v>142.09321184944903</v>
      </c>
      <c r="K87" s="492">
        <f>SUM(I87/G87*100)</f>
        <v>48.592169657422509</v>
      </c>
    </row>
    <row r="88" spans="1:11" x14ac:dyDescent="0.25">
      <c r="A88" s="131"/>
      <c r="B88" s="131"/>
      <c r="C88" s="131">
        <v>343</v>
      </c>
      <c r="D88" s="145"/>
      <c r="E88" s="216" t="s">
        <v>190</v>
      </c>
      <c r="F88" s="418">
        <f>SUM(F89:F92)</f>
        <v>209.63</v>
      </c>
      <c r="G88" s="146">
        <v>613</v>
      </c>
      <c r="H88" s="146">
        <f t="shared" ref="H88:I88" si="29">SUM(H89:H92)</f>
        <v>0</v>
      </c>
      <c r="I88" s="418">
        <f t="shared" si="29"/>
        <v>297.87</v>
      </c>
      <c r="J88" s="493">
        <f t="shared" si="17"/>
        <v>142.09321184944903</v>
      </c>
      <c r="K88" s="493">
        <f>SUM(I88/G88*100)</f>
        <v>48.592169657422509</v>
      </c>
    </row>
    <row r="89" spans="1:11" ht="26.25" x14ac:dyDescent="0.25">
      <c r="A89" s="104"/>
      <c r="B89" s="104"/>
      <c r="C89" s="104"/>
      <c r="D89" s="147">
        <v>3431</v>
      </c>
      <c r="E89" s="217" t="s">
        <v>173</v>
      </c>
      <c r="F89" s="452">
        <v>209.56</v>
      </c>
      <c r="G89" s="311"/>
      <c r="H89" s="311"/>
      <c r="I89" s="452">
        <v>297.51</v>
      </c>
      <c r="J89" s="494">
        <f t="shared" si="17"/>
        <v>141.96888719221226</v>
      </c>
      <c r="K89" s="494" t="e">
        <f t="shared" si="20"/>
        <v>#DIV/0!</v>
      </c>
    </row>
    <row r="90" spans="1:11" ht="26.25" x14ac:dyDescent="0.25">
      <c r="A90" s="104"/>
      <c r="B90" s="104"/>
      <c r="C90" s="104"/>
      <c r="D90" s="147">
        <v>3432</v>
      </c>
      <c r="E90" s="217" t="s">
        <v>174</v>
      </c>
      <c r="F90" s="452"/>
      <c r="G90" s="311"/>
      <c r="H90" s="311"/>
      <c r="I90" s="452"/>
      <c r="J90" s="494" t="e">
        <f t="shared" si="17"/>
        <v>#DIV/0!</v>
      </c>
      <c r="K90" s="494" t="e">
        <f t="shared" si="20"/>
        <v>#DIV/0!</v>
      </c>
    </row>
    <row r="91" spans="1:11" x14ac:dyDescent="0.25">
      <c r="A91" s="104"/>
      <c r="B91" s="104"/>
      <c r="C91" s="104"/>
      <c r="D91" s="147">
        <v>3433</v>
      </c>
      <c r="E91" s="217" t="s">
        <v>175</v>
      </c>
      <c r="F91" s="452">
        <v>7.0000000000000007E-2</v>
      </c>
      <c r="G91" s="311"/>
      <c r="H91" s="311"/>
      <c r="I91" s="452">
        <v>0.36</v>
      </c>
      <c r="J91" s="494">
        <f t="shared" si="17"/>
        <v>514.28571428571422</v>
      </c>
      <c r="K91" s="494" t="e">
        <f t="shared" si="20"/>
        <v>#DIV/0!</v>
      </c>
    </row>
    <row r="92" spans="1:11" ht="26.25" x14ac:dyDescent="0.25">
      <c r="A92" s="104"/>
      <c r="B92" s="104"/>
      <c r="C92" s="104"/>
      <c r="D92" s="147">
        <v>3434</v>
      </c>
      <c r="E92" s="217" t="s">
        <v>176</v>
      </c>
      <c r="F92" s="452"/>
      <c r="G92" s="311"/>
      <c r="H92" s="311"/>
      <c r="I92" s="452"/>
      <c r="J92" s="494" t="e">
        <f t="shared" si="17"/>
        <v>#DIV/0!</v>
      </c>
      <c r="K92" s="494" t="e">
        <f t="shared" si="20"/>
        <v>#DIV/0!</v>
      </c>
    </row>
    <row r="93" spans="1:11" s="100" customFormat="1" ht="39" x14ac:dyDescent="0.25">
      <c r="A93" s="130"/>
      <c r="B93" s="130">
        <v>37</v>
      </c>
      <c r="C93" s="130"/>
      <c r="D93" s="143"/>
      <c r="E93" s="215" t="s">
        <v>39</v>
      </c>
      <c r="F93" s="465">
        <f>SUM(F94)</f>
        <v>57.09</v>
      </c>
      <c r="G93" s="313">
        <f t="shared" ref="G93:I93" si="30">SUM(G94)</f>
        <v>27100</v>
      </c>
      <c r="H93" s="313">
        <f t="shared" si="30"/>
        <v>0</v>
      </c>
      <c r="I93" s="465">
        <f t="shared" si="30"/>
        <v>0</v>
      </c>
      <c r="J93" s="492">
        <f t="shared" si="17"/>
        <v>0</v>
      </c>
      <c r="K93" s="492">
        <f>SUM(I93/G93*100)</f>
        <v>0</v>
      </c>
    </row>
    <row r="94" spans="1:11" s="100" customFormat="1" ht="26.25" x14ac:dyDescent="0.25">
      <c r="A94" s="131"/>
      <c r="B94" s="131"/>
      <c r="C94" s="131">
        <v>372</v>
      </c>
      <c r="D94" s="145"/>
      <c r="E94" s="216" t="s">
        <v>192</v>
      </c>
      <c r="F94" s="466">
        <f>SUM(F95)</f>
        <v>57.09</v>
      </c>
      <c r="G94" s="314">
        <v>27100</v>
      </c>
      <c r="H94" s="314">
        <f t="shared" ref="H94:I94" si="31">SUM(H95)</f>
        <v>0</v>
      </c>
      <c r="I94" s="466">
        <f t="shared" si="31"/>
        <v>0</v>
      </c>
      <c r="J94" s="493">
        <f t="shared" si="17"/>
        <v>0</v>
      </c>
      <c r="K94" s="493">
        <f>SUM(I94/G94*100)</f>
        <v>0</v>
      </c>
    </row>
    <row r="95" spans="1:11" s="100" customFormat="1" ht="26.25" x14ac:dyDescent="0.25">
      <c r="A95" s="104"/>
      <c r="B95" s="104"/>
      <c r="C95" s="104"/>
      <c r="D95" s="147">
        <v>3722</v>
      </c>
      <c r="E95" s="217" t="s">
        <v>191</v>
      </c>
      <c r="F95" s="463">
        <v>57.09</v>
      </c>
      <c r="G95" s="312"/>
      <c r="H95" s="312"/>
      <c r="I95" s="463">
        <v>0</v>
      </c>
      <c r="J95" s="494">
        <f t="shared" si="17"/>
        <v>0</v>
      </c>
      <c r="K95" s="494" t="e">
        <f t="shared" si="20"/>
        <v>#DIV/0!</v>
      </c>
    </row>
    <row r="96" spans="1:11" x14ac:dyDescent="0.25">
      <c r="A96" s="130"/>
      <c r="B96" s="130">
        <v>38</v>
      </c>
      <c r="C96" s="130"/>
      <c r="D96" s="143"/>
      <c r="E96" s="215" t="s">
        <v>42</v>
      </c>
      <c r="F96" s="465">
        <f>SUM(F97)</f>
        <v>508.5</v>
      </c>
      <c r="G96" s="313">
        <f t="shared" ref="G96:I96" si="32">SUM(G97)</f>
        <v>513</v>
      </c>
      <c r="H96" s="313">
        <f t="shared" si="32"/>
        <v>0</v>
      </c>
      <c r="I96" s="465">
        <f t="shared" si="32"/>
        <v>0</v>
      </c>
      <c r="J96" s="492">
        <f t="shared" si="17"/>
        <v>0</v>
      </c>
      <c r="K96" s="492">
        <f>SUM(I96/G96*100)</f>
        <v>0</v>
      </c>
    </row>
    <row r="97" spans="1:13" x14ac:dyDescent="0.25">
      <c r="A97" s="131"/>
      <c r="B97" s="131"/>
      <c r="C97" s="131">
        <v>381</v>
      </c>
      <c r="D97" s="145"/>
      <c r="E97" s="216" t="s">
        <v>131</v>
      </c>
      <c r="F97" s="466">
        <f>SUM(F98)</f>
        <v>508.5</v>
      </c>
      <c r="G97" s="314">
        <v>513</v>
      </c>
      <c r="H97" s="314">
        <f t="shared" ref="H97:I97" si="33">SUM(H98)</f>
        <v>0</v>
      </c>
      <c r="I97" s="466">
        <f t="shared" si="33"/>
        <v>0</v>
      </c>
      <c r="J97" s="493">
        <f t="shared" si="17"/>
        <v>0</v>
      </c>
      <c r="K97" s="493">
        <f>SUM(I97/G97*100)</f>
        <v>0</v>
      </c>
    </row>
    <row r="98" spans="1:13" x14ac:dyDescent="0.25">
      <c r="A98" s="104"/>
      <c r="B98" s="104"/>
      <c r="C98" s="104"/>
      <c r="D98" s="147">
        <v>3812</v>
      </c>
      <c r="E98" s="217" t="s">
        <v>177</v>
      </c>
      <c r="F98" s="463">
        <v>508.5</v>
      </c>
      <c r="G98" s="312"/>
      <c r="H98" s="312"/>
      <c r="I98" s="463">
        <v>0</v>
      </c>
      <c r="J98" s="494">
        <f t="shared" si="17"/>
        <v>0</v>
      </c>
      <c r="K98" s="494" t="e">
        <f t="shared" si="20"/>
        <v>#DIV/0!</v>
      </c>
    </row>
    <row r="99" spans="1:13" ht="26.25" x14ac:dyDescent="0.25">
      <c r="A99" s="129">
        <v>4</v>
      </c>
      <c r="B99" s="129"/>
      <c r="C99" s="129"/>
      <c r="D99" s="165"/>
      <c r="E99" s="218" t="s">
        <v>8</v>
      </c>
      <c r="F99" s="467">
        <f>SUM(F100+F110)</f>
        <v>595.79</v>
      </c>
      <c r="G99" s="166">
        <f t="shared" ref="G99:I99" si="34">SUM(G100+G110)</f>
        <v>69998</v>
      </c>
      <c r="H99" s="166">
        <f t="shared" si="34"/>
        <v>0</v>
      </c>
      <c r="I99" s="467">
        <f t="shared" si="34"/>
        <v>496</v>
      </c>
      <c r="J99" s="495">
        <f t="shared" si="17"/>
        <v>83.25080984910791</v>
      </c>
      <c r="K99" s="495">
        <f>SUM(I99/G99*100)</f>
        <v>0.70859167404782997</v>
      </c>
    </row>
    <row r="100" spans="1:13" ht="26.25" x14ac:dyDescent="0.25">
      <c r="A100" s="130"/>
      <c r="B100" s="130">
        <v>42</v>
      </c>
      <c r="C100" s="130"/>
      <c r="D100" s="143"/>
      <c r="E100" s="215" t="s">
        <v>20</v>
      </c>
      <c r="F100" s="462">
        <f>SUM(F101+F108)</f>
        <v>595.79</v>
      </c>
      <c r="G100" s="144">
        <f t="shared" ref="G100:I100" si="35">SUM(G101+G108)</f>
        <v>36873</v>
      </c>
      <c r="H100" s="144">
        <f t="shared" si="35"/>
        <v>0</v>
      </c>
      <c r="I100" s="462">
        <f t="shared" si="35"/>
        <v>496</v>
      </c>
      <c r="J100" s="492">
        <f t="shared" si="17"/>
        <v>83.25080984910791</v>
      </c>
      <c r="K100" s="492">
        <f>SUM(I100/G100*100)</f>
        <v>1.3451577034686628</v>
      </c>
    </row>
    <row r="101" spans="1:13" x14ac:dyDescent="0.25">
      <c r="A101" s="131"/>
      <c r="B101" s="131"/>
      <c r="C101" s="131">
        <v>422</v>
      </c>
      <c r="D101" s="145"/>
      <c r="E101" s="216" t="s">
        <v>178</v>
      </c>
      <c r="F101" s="418">
        <f>SUM(F102:F107)</f>
        <v>595.79</v>
      </c>
      <c r="G101" s="146">
        <v>32243</v>
      </c>
      <c r="H101" s="146">
        <f t="shared" ref="H101:I101" si="36">SUM(H102:H107)</f>
        <v>0</v>
      </c>
      <c r="I101" s="418">
        <f t="shared" si="36"/>
        <v>496</v>
      </c>
      <c r="J101" s="493">
        <f t="shared" si="17"/>
        <v>83.25080984910791</v>
      </c>
      <c r="K101" s="493">
        <f>SUM(I101/G101*100)</f>
        <v>1.5383183946903203</v>
      </c>
    </row>
    <row r="102" spans="1:13" x14ac:dyDescent="0.25">
      <c r="A102" s="104"/>
      <c r="B102" s="104"/>
      <c r="C102" s="104"/>
      <c r="D102" s="147">
        <v>4221</v>
      </c>
      <c r="E102" s="217" t="s">
        <v>204</v>
      </c>
      <c r="F102" s="463">
        <v>138.03</v>
      </c>
      <c r="G102" s="312"/>
      <c r="H102" s="312"/>
      <c r="I102" s="463">
        <v>0</v>
      </c>
      <c r="J102" s="494">
        <f t="shared" si="17"/>
        <v>0</v>
      </c>
      <c r="K102" s="494" t="e">
        <f t="shared" si="20"/>
        <v>#DIV/0!</v>
      </c>
    </row>
    <row r="103" spans="1:13" x14ac:dyDescent="0.25">
      <c r="A103" s="104"/>
      <c r="B103" s="104"/>
      <c r="C103" s="104"/>
      <c r="D103" s="147">
        <v>4222</v>
      </c>
      <c r="E103" s="217" t="s">
        <v>179</v>
      </c>
      <c r="F103" s="463"/>
      <c r="G103" s="312"/>
      <c r="H103" s="312"/>
      <c r="I103" s="463"/>
      <c r="J103" s="494" t="e">
        <f t="shared" si="17"/>
        <v>#DIV/0!</v>
      </c>
      <c r="K103" s="494" t="e">
        <f t="shared" si="20"/>
        <v>#DIV/0!</v>
      </c>
      <c r="M103" s="105"/>
    </row>
    <row r="104" spans="1:13" x14ac:dyDescent="0.25">
      <c r="A104" s="104"/>
      <c r="B104" s="104"/>
      <c r="C104" s="104"/>
      <c r="D104" s="147">
        <v>4223</v>
      </c>
      <c r="E104" s="217" t="s">
        <v>180</v>
      </c>
      <c r="F104" s="463"/>
      <c r="G104" s="312"/>
      <c r="H104" s="312"/>
      <c r="I104" s="463"/>
      <c r="J104" s="494" t="e">
        <f t="shared" si="17"/>
        <v>#DIV/0!</v>
      </c>
      <c r="K104" s="494" t="e">
        <f t="shared" si="20"/>
        <v>#DIV/0!</v>
      </c>
    </row>
    <row r="105" spans="1:13" x14ac:dyDescent="0.25">
      <c r="A105" s="104"/>
      <c r="B105" s="104"/>
      <c r="C105" s="104"/>
      <c r="D105" s="147">
        <v>4225</v>
      </c>
      <c r="E105" s="217" t="s">
        <v>181</v>
      </c>
      <c r="F105" s="463"/>
      <c r="G105" s="312"/>
      <c r="H105" s="312"/>
      <c r="I105" s="463"/>
      <c r="J105" s="494" t="e">
        <f t="shared" si="17"/>
        <v>#DIV/0!</v>
      </c>
      <c r="K105" s="494" t="e">
        <f t="shared" si="20"/>
        <v>#DIV/0!</v>
      </c>
    </row>
    <row r="106" spans="1:13" x14ac:dyDescent="0.25">
      <c r="A106" s="104"/>
      <c r="B106" s="104"/>
      <c r="C106" s="104"/>
      <c r="D106" s="147">
        <v>4226</v>
      </c>
      <c r="E106" s="217" t="s">
        <v>182</v>
      </c>
      <c r="F106" s="463"/>
      <c r="G106" s="312"/>
      <c r="H106" s="312"/>
      <c r="I106" s="463">
        <v>496</v>
      </c>
      <c r="J106" s="494" t="e">
        <f t="shared" si="17"/>
        <v>#DIV/0!</v>
      </c>
      <c r="K106" s="494" t="e">
        <f t="shared" si="20"/>
        <v>#DIV/0!</v>
      </c>
    </row>
    <row r="107" spans="1:13" ht="26.25" x14ac:dyDescent="0.25">
      <c r="A107" s="104"/>
      <c r="B107" s="104"/>
      <c r="C107" s="104"/>
      <c r="D107" s="147">
        <v>4227</v>
      </c>
      <c r="E107" s="217" t="s">
        <v>183</v>
      </c>
      <c r="F107" s="463">
        <v>457.76</v>
      </c>
      <c r="G107" s="312"/>
      <c r="H107" s="312"/>
      <c r="I107" s="463"/>
      <c r="J107" s="494">
        <f t="shared" si="17"/>
        <v>0</v>
      </c>
      <c r="K107" s="494" t="e">
        <f t="shared" si="20"/>
        <v>#DIV/0!</v>
      </c>
    </row>
    <row r="108" spans="1:13" ht="26.25" x14ac:dyDescent="0.25">
      <c r="A108" s="131"/>
      <c r="B108" s="131"/>
      <c r="C108" s="131">
        <v>424</v>
      </c>
      <c r="D108" s="145"/>
      <c r="E108" s="216" t="s">
        <v>184</v>
      </c>
      <c r="F108" s="466">
        <f>SUM(F109)</f>
        <v>0</v>
      </c>
      <c r="G108" s="314">
        <v>4630</v>
      </c>
      <c r="H108" s="314">
        <f t="shared" ref="H108:I108" si="37">SUM(H109)</f>
        <v>0</v>
      </c>
      <c r="I108" s="466">
        <f t="shared" si="37"/>
        <v>0</v>
      </c>
      <c r="J108" s="493" t="e">
        <f t="shared" si="17"/>
        <v>#DIV/0!</v>
      </c>
      <c r="K108" s="493">
        <f>SUM(I108/G108*100)</f>
        <v>0</v>
      </c>
    </row>
    <row r="109" spans="1:13" x14ac:dyDescent="0.25">
      <c r="A109" s="104"/>
      <c r="B109" s="104"/>
      <c r="C109" s="104"/>
      <c r="D109" s="147">
        <v>4241</v>
      </c>
      <c r="E109" s="219" t="s">
        <v>185</v>
      </c>
      <c r="F109" s="463"/>
      <c r="G109" s="312"/>
      <c r="H109" s="312"/>
      <c r="I109" s="463"/>
      <c r="J109" s="494" t="e">
        <f t="shared" si="17"/>
        <v>#DIV/0!</v>
      </c>
      <c r="K109" s="494" t="e">
        <f t="shared" si="20"/>
        <v>#DIV/0!</v>
      </c>
    </row>
    <row r="110" spans="1:13" s="100" customFormat="1" ht="26.25" x14ac:dyDescent="0.25">
      <c r="A110" s="274"/>
      <c r="B110" s="274"/>
      <c r="C110" s="274">
        <v>45</v>
      </c>
      <c r="D110" s="275"/>
      <c r="E110" s="277" t="s">
        <v>217</v>
      </c>
      <c r="F110" s="468">
        <f>SUM(F111)</f>
        <v>0</v>
      </c>
      <c r="G110" s="276">
        <f t="shared" ref="G110:I111" si="38">SUM(G111)</f>
        <v>33125</v>
      </c>
      <c r="H110" s="276">
        <f t="shared" si="38"/>
        <v>0</v>
      </c>
      <c r="I110" s="468">
        <f t="shared" si="38"/>
        <v>0</v>
      </c>
      <c r="J110" s="496"/>
      <c r="K110" s="496"/>
    </row>
    <row r="111" spans="1:13" ht="26.25" x14ac:dyDescent="0.25">
      <c r="A111" s="131"/>
      <c r="B111" s="131"/>
      <c r="C111" s="131">
        <v>451</v>
      </c>
      <c r="D111" s="145"/>
      <c r="E111" s="216" t="s">
        <v>214</v>
      </c>
      <c r="F111" s="418">
        <f>SUM(F112)</f>
        <v>0</v>
      </c>
      <c r="G111" s="146">
        <v>33125</v>
      </c>
      <c r="H111" s="146">
        <f t="shared" si="38"/>
        <v>0</v>
      </c>
      <c r="I111" s="418">
        <f t="shared" si="38"/>
        <v>0</v>
      </c>
      <c r="J111" s="493"/>
      <c r="K111" s="493"/>
    </row>
    <row r="112" spans="1:13" ht="26.25" x14ac:dyDescent="0.25">
      <c r="A112" s="104"/>
      <c r="B112" s="104"/>
      <c r="C112" s="104"/>
      <c r="D112" s="147">
        <v>4511</v>
      </c>
      <c r="E112" s="267" t="s">
        <v>214</v>
      </c>
      <c r="F112" s="452"/>
      <c r="G112" s="104"/>
      <c r="H112" s="104"/>
      <c r="I112" s="452"/>
      <c r="J112" s="494"/>
      <c r="K112" s="494"/>
    </row>
    <row r="113" spans="1:11" x14ac:dyDescent="0.25">
      <c r="A113" s="104"/>
      <c r="B113" s="104"/>
      <c r="C113" s="104"/>
      <c r="D113" s="147"/>
      <c r="E113" s="219"/>
      <c r="F113" s="452"/>
      <c r="G113" s="104"/>
      <c r="H113" s="104"/>
      <c r="I113" s="452"/>
      <c r="J113" s="494"/>
      <c r="K113" s="494"/>
    </row>
  </sheetData>
  <mergeCells count="5">
    <mergeCell ref="A7:E7"/>
    <mergeCell ref="A40:E40"/>
    <mergeCell ref="A1:K1"/>
    <mergeCell ref="A3:K3"/>
    <mergeCell ref="A5:K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0"/>
  <sheetViews>
    <sheetView topLeftCell="A16" workbookViewId="0">
      <selection activeCell="B24" sqref="B24:E24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7" ht="18" x14ac:dyDescent="0.25">
      <c r="A1" s="19"/>
      <c r="B1" s="19"/>
      <c r="C1" s="19"/>
      <c r="D1" s="19"/>
      <c r="E1" s="3"/>
      <c r="F1" s="3"/>
      <c r="G1" s="3"/>
    </row>
    <row r="2" spans="1:7" ht="15.75" customHeight="1" x14ac:dyDescent="0.25">
      <c r="A2" s="519" t="s">
        <v>107</v>
      </c>
      <c r="B2" s="519"/>
      <c r="C2" s="519"/>
      <c r="D2" s="519"/>
      <c r="E2" s="519"/>
      <c r="F2" s="519"/>
      <c r="G2" s="519"/>
    </row>
    <row r="3" spans="1:7" ht="18" x14ac:dyDescent="0.25">
      <c r="A3" s="19"/>
      <c r="B3" s="19"/>
      <c r="C3" s="19"/>
      <c r="D3" s="19"/>
      <c r="E3" s="3"/>
      <c r="F3" s="3"/>
      <c r="G3" s="3"/>
    </row>
    <row r="4" spans="1:7" ht="25.5" x14ac:dyDescent="0.25">
      <c r="A4" s="1" t="s">
        <v>28</v>
      </c>
      <c r="B4" s="500" t="s">
        <v>254</v>
      </c>
      <c r="C4" s="1" t="s">
        <v>249</v>
      </c>
      <c r="D4" s="1" t="s">
        <v>250</v>
      </c>
      <c r="E4" s="1" t="s">
        <v>251</v>
      </c>
      <c r="F4" s="1" t="s">
        <v>121</v>
      </c>
      <c r="G4" s="1" t="s">
        <v>244</v>
      </c>
    </row>
    <row r="5" spans="1:7" s="82" customFormat="1" x14ac:dyDescent="0.25">
      <c r="A5" s="71">
        <v>1</v>
      </c>
      <c r="B5" s="72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</row>
    <row r="6" spans="1:7" x14ac:dyDescent="0.25">
      <c r="A6" s="51" t="s">
        <v>0</v>
      </c>
      <c r="B6" s="437">
        <f>SUM(B7+B9+B11+B14+B18)</f>
        <v>596394.47000000009</v>
      </c>
      <c r="C6" s="44">
        <f>SUM(C7+C9+C11+C14+C18)</f>
        <v>1629686</v>
      </c>
      <c r="D6" s="44">
        <f>SUM(D7+D9+D11+D14+D18)</f>
        <v>0</v>
      </c>
      <c r="E6" s="437">
        <f>SUM(E7+E9+E11+E14+E18)</f>
        <v>715341.26</v>
      </c>
      <c r="F6" s="44">
        <f>SUM(E6/B6*100)</f>
        <v>119.94431470835065</v>
      </c>
      <c r="G6" s="44">
        <f t="shared" ref="G6:G15" si="0">SUM(E6/C6*100)</f>
        <v>43.894422606563474</v>
      </c>
    </row>
    <row r="7" spans="1:7" x14ac:dyDescent="0.25">
      <c r="A7" s="41" t="s">
        <v>30</v>
      </c>
      <c r="B7" s="440">
        <f>SUM(B8)</f>
        <v>3442.1</v>
      </c>
      <c r="C7" s="38">
        <f>SUM(C8)</f>
        <v>45676</v>
      </c>
      <c r="D7" s="38">
        <f>SUM(D8)</f>
        <v>0</v>
      </c>
      <c r="E7" s="438">
        <f>SUM(E8)</f>
        <v>8400.06</v>
      </c>
      <c r="F7" s="77">
        <f t="shared" ref="F7:F19" si="1">SUM(E7/B7*100)</f>
        <v>244.03881351500539</v>
      </c>
      <c r="G7" s="77">
        <f t="shared" si="0"/>
        <v>18.390533321656889</v>
      </c>
    </row>
    <row r="8" spans="1:7" x14ac:dyDescent="0.25">
      <c r="A8" s="31" t="s">
        <v>31</v>
      </c>
      <c r="B8" s="412">
        <v>3442.1</v>
      </c>
      <c r="C8" s="6">
        <v>45676</v>
      </c>
      <c r="D8" s="6"/>
      <c r="E8" s="365">
        <v>8400.06</v>
      </c>
      <c r="F8" s="80">
        <f t="shared" si="1"/>
        <v>244.03881351500539</v>
      </c>
      <c r="G8" s="80">
        <f t="shared" si="0"/>
        <v>18.390533321656889</v>
      </c>
    </row>
    <row r="9" spans="1:7" x14ac:dyDescent="0.25">
      <c r="A9" s="41" t="s">
        <v>32</v>
      </c>
      <c r="B9" s="414">
        <f>SUM(B10)</f>
        <v>769.79</v>
      </c>
      <c r="C9" s="38">
        <f>SUM(C10)</f>
        <v>7990</v>
      </c>
      <c r="D9" s="38">
        <f>SUM(D10)</f>
        <v>0</v>
      </c>
      <c r="E9" s="438">
        <f>SUM(E10)</f>
        <v>722.06</v>
      </c>
      <c r="F9" s="77">
        <f t="shared" si="1"/>
        <v>93.799607685212848</v>
      </c>
      <c r="G9" s="77">
        <f t="shared" si="0"/>
        <v>9.0370463078848555</v>
      </c>
    </row>
    <row r="10" spans="1:7" x14ac:dyDescent="0.25">
      <c r="A10" s="20" t="s">
        <v>47</v>
      </c>
      <c r="B10" s="412">
        <v>769.79</v>
      </c>
      <c r="C10" s="6">
        <v>7990</v>
      </c>
      <c r="D10" s="6"/>
      <c r="E10" s="365">
        <v>722.06</v>
      </c>
      <c r="F10" s="80">
        <f t="shared" si="1"/>
        <v>93.799607685212848</v>
      </c>
      <c r="G10" s="80">
        <f t="shared" si="0"/>
        <v>9.0370463078848555</v>
      </c>
    </row>
    <row r="11" spans="1:7" ht="25.5" x14ac:dyDescent="0.25">
      <c r="A11" s="37" t="s">
        <v>29</v>
      </c>
      <c r="B11" s="440">
        <f>SUM(B12+B13)</f>
        <v>53294.65</v>
      </c>
      <c r="C11" s="38">
        <f>SUM(C12+C13)</f>
        <v>173453</v>
      </c>
      <c r="D11" s="38">
        <f>SUM(D12+D13)</f>
        <v>0</v>
      </c>
      <c r="E11" s="438">
        <f>SUM(E12+E13)</f>
        <v>49205.32</v>
      </c>
      <c r="F11" s="77">
        <f t="shared" si="1"/>
        <v>92.326940884310147</v>
      </c>
      <c r="G11" s="77">
        <f t="shared" si="0"/>
        <v>28.368099715773148</v>
      </c>
    </row>
    <row r="12" spans="1:7" ht="38.25" x14ac:dyDescent="0.25">
      <c r="A12" s="34" t="s">
        <v>99</v>
      </c>
      <c r="B12" s="412">
        <v>7826.55</v>
      </c>
      <c r="C12" s="6">
        <v>33553</v>
      </c>
      <c r="D12" s="6"/>
      <c r="E12" s="365">
        <v>7482.85</v>
      </c>
      <c r="F12" s="80">
        <f t="shared" si="1"/>
        <v>95.608537605969417</v>
      </c>
      <c r="G12" s="80">
        <f t="shared" si="0"/>
        <v>22.301582570858049</v>
      </c>
    </row>
    <row r="13" spans="1:7" x14ac:dyDescent="0.25">
      <c r="A13" s="34" t="s">
        <v>48</v>
      </c>
      <c r="B13" s="412">
        <v>45468.1</v>
      </c>
      <c r="C13" s="6">
        <v>139900</v>
      </c>
      <c r="D13" s="6"/>
      <c r="E13" s="365">
        <v>41722.47</v>
      </c>
      <c r="F13" s="80">
        <f t="shared" si="1"/>
        <v>91.76207055056183</v>
      </c>
      <c r="G13" s="80">
        <f t="shared" si="0"/>
        <v>29.823066476054329</v>
      </c>
    </row>
    <row r="14" spans="1:7" x14ac:dyDescent="0.25">
      <c r="A14" s="50" t="s">
        <v>49</v>
      </c>
      <c r="B14" s="440">
        <f>SUM(B15+B16+B17)</f>
        <v>538533.93000000005</v>
      </c>
      <c r="C14" s="38">
        <f>SUM(C15:C17)</f>
        <v>1401877</v>
      </c>
      <c r="D14" s="38">
        <f>SUM(D15:D17)</f>
        <v>0</v>
      </c>
      <c r="E14" s="438">
        <f>SUM(E15+E16+E17)</f>
        <v>656482.81999999995</v>
      </c>
      <c r="F14" s="77">
        <f t="shared" si="1"/>
        <v>121.90184934122905</v>
      </c>
      <c r="G14" s="77">
        <f t="shared" si="0"/>
        <v>46.828845897321941</v>
      </c>
    </row>
    <row r="15" spans="1:7" x14ac:dyDescent="0.25">
      <c r="A15" s="34" t="s">
        <v>51</v>
      </c>
      <c r="B15" s="412"/>
      <c r="C15" s="6"/>
      <c r="D15" s="6"/>
      <c r="E15" s="365"/>
      <c r="F15" s="80" t="e">
        <f t="shared" si="1"/>
        <v>#DIV/0!</v>
      </c>
      <c r="G15" s="80" t="e">
        <f t="shared" si="0"/>
        <v>#DIV/0!</v>
      </c>
    </row>
    <row r="16" spans="1:7" x14ac:dyDescent="0.25">
      <c r="A16" s="34" t="s">
        <v>50</v>
      </c>
      <c r="B16" s="412">
        <v>9198.7999999999993</v>
      </c>
      <c r="C16" s="6">
        <v>17527</v>
      </c>
      <c r="D16" s="6"/>
      <c r="E16" s="365">
        <v>9537.23</v>
      </c>
      <c r="F16" s="80">
        <f t="shared" si="1"/>
        <v>103.67906683480454</v>
      </c>
      <c r="G16" s="80">
        <f t="shared" ref="G16:G17" si="2">SUM(E16/C16*100)</f>
        <v>54.414503337707529</v>
      </c>
    </row>
    <row r="17" spans="1:7" ht="25.5" x14ac:dyDescent="0.25">
      <c r="A17" s="34" t="s">
        <v>52</v>
      </c>
      <c r="B17" s="412">
        <v>529335.13</v>
      </c>
      <c r="C17" s="6">
        <v>1384350</v>
      </c>
      <c r="D17" s="35"/>
      <c r="E17" s="365">
        <v>646945.59</v>
      </c>
      <c r="F17" s="80">
        <f t="shared" si="1"/>
        <v>122.21852534140328</v>
      </c>
      <c r="G17" s="80">
        <f t="shared" si="2"/>
        <v>46.732805287680137</v>
      </c>
    </row>
    <row r="18" spans="1:7" x14ac:dyDescent="0.25">
      <c r="A18" s="50" t="s">
        <v>100</v>
      </c>
      <c r="B18" s="440">
        <f>SUM(B19)</f>
        <v>354</v>
      </c>
      <c r="C18" s="38">
        <f>SUM(C19)</f>
        <v>690</v>
      </c>
      <c r="D18" s="47">
        <f>SUM(D19)</f>
        <v>0</v>
      </c>
      <c r="E18" s="363">
        <f>SUM(E19)</f>
        <v>531</v>
      </c>
      <c r="F18" s="77">
        <f t="shared" si="1"/>
        <v>150</v>
      </c>
      <c r="G18" s="77">
        <f>SUM(E18/C18*100)</f>
        <v>76.956521739130437</v>
      </c>
    </row>
    <row r="19" spans="1:7" ht="25.5" x14ac:dyDescent="0.25">
      <c r="A19" s="34" t="s">
        <v>101</v>
      </c>
      <c r="B19" s="412">
        <v>354</v>
      </c>
      <c r="C19" s="6">
        <v>690</v>
      </c>
      <c r="D19" s="6"/>
      <c r="E19" s="365">
        <v>531</v>
      </c>
      <c r="F19" s="80">
        <f t="shared" si="1"/>
        <v>150</v>
      </c>
      <c r="G19" s="80">
        <f>SUM(E19/C19*100)</f>
        <v>76.956521739130437</v>
      </c>
    </row>
    <row r="20" spans="1:7" x14ac:dyDescent="0.25">
      <c r="A20" s="9"/>
      <c r="B20" s="412"/>
      <c r="C20" s="6"/>
      <c r="D20" s="6"/>
      <c r="E20" s="365"/>
      <c r="F20" s="7"/>
      <c r="G20" s="7"/>
    </row>
    <row r="22" spans="1:7" ht="15.75" customHeight="1" x14ac:dyDescent="0.25">
      <c r="A22" s="519" t="s">
        <v>108</v>
      </c>
      <c r="B22" s="519"/>
      <c r="C22" s="519"/>
      <c r="D22" s="519"/>
      <c r="E22" s="519"/>
      <c r="F22" s="519"/>
      <c r="G22" s="519"/>
    </row>
    <row r="23" spans="1:7" ht="18" x14ac:dyDescent="0.25">
      <c r="A23" s="19"/>
      <c r="B23" s="19"/>
      <c r="C23" s="19"/>
      <c r="D23" s="19"/>
      <c r="E23" s="3"/>
      <c r="F23" s="3"/>
      <c r="G23" s="3"/>
    </row>
    <row r="24" spans="1:7" ht="25.5" x14ac:dyDescent="0.25">
      <c r="A24" s="500" t="s">
        <v>28</v>
      </c>
      <c r="B24" s="500" t="s">
        <v>254</v>
      </c>
      <c r="C24" s="500" t="s">
        <v>249</v>
      </c>
      <c r="D24" s="501" t="s">
        <v>250</v>
      </c>
      <c r="E24" s="500" t="s">
        <v>251</v>
      </c>
      <c r="F24" s="500" t="s">
        <v>105</v>
      </c>
      <c r="G24" s="500" t="s">
        <v>245</v>
      </c>
    </row>
    <row r="25" spans="1:7" x14ac:dyDescent="0.25">
      <c r="A25" s="71">
        <v>1</v>
      </c>
      <c r="B25" s="72">
        <v>2</v>
      </c>
      <c r="C25" s="71">
        <v>3</v>
      </c>
      <c r="D25" s="71">
        <v>4</v>
      </c>
      <c r="E25" s="71">
        <v>5</v>
      </c>
      <c r="F25" s="71">
        <v>6</v>
      </c>
      <c r="G25" s="71">
        <v>7</v>
      </c>
    </row>
    <row r="26" spans="1:7" x14ac:dyDescent="0.25">
      <c r="A26" s="51" t="s">
        <v>1</v>
      </c>
      <c r="B26" s="437">
        <f>SUM(B27+B29+B31+B34+B38)</f>
        <v>598582.52</v>
      </c>
      <c r="C26" s="44">
        <f>SUM(C27+C29+C31+C34+C38)</f>
        <v>1629686</v>
      </c>
      <c r="D26" s="44">
        <f>SUM(D27+D29+D31+D34+D38)</f>
        <v>0</v>
      </c>
      <c r="E26" s="437">
        <f>SUM(E27+E29+E31+E34+E38)</f>
        <v>719378.47</v>
      </c>
      <c r="F26" s="44">
        <f>SUM(E26/B26*100)</f>
        <v>120.18033369901946</v>
      </c>
      <c r="G26" s="44">
        <f t="shared" ref="G26:G35" si="3">SUM(E26/C26*100)</f>
        <v>44.142151923744812</v>
      </c>
    </row>
    <row r="27" spans="1:7" ht="15.75" customHeight="1" x14ac:dyDescent="0.25">
      <c r="A27" s="41" t="s">
        <v>30</v>
      </c>
      <c r="B27" s="414">
        <f>SUM(B28)</f>
        <v>3442.1</v>
      </c>
      <c r="C27" s="47">
        <f>SUM(C28)</f>
        <v>45676</v>
      </c>
      <c r="D27" s="47">
        <f>SUM(D28)</f>
        <v>0</v>
      </c>
      <c r="E27" s="363">
        <f>SUM(E28)</f>
        <v>8400.06</v>
      </c>
      <c r="F27" s="79">
        <f t="shared" ref="F27:F39" si="4">SUM(E27/B27*100)</f>
        <v>244.03881351500539</v>
      </c>
      <c r="G27" s="79">
        <f t="shared" si="3"/>
        <v>18.390533321656889</v>
      </c>
    </row>
    <row r="28" spans="1:7" x14ac:dyDescent="0.25">
      <c r="A28" s="31" t="s">
        <v>31</v>
      </c>
      <c r="B28" s="412">
        <v>3442.1</v>
      </c>
      <c r="C28" s="6">
        <v>45676</v>
      </c>
      <c r="D28" s="6"/>
      <c r="E28" s="365">
        <v>8400.06</v>
      </c>
      <c r="F28" s="80">
        <f t="shared" si="4"/>
        <v>244.03881351500539</v>
      </c>
      <c r="G28" s="80">
        <f t="shared" si="3"/>
        <v>18.390533321656889</v>
      </c>
    </row>
    <row r="29" spans="1:7" x14ac:dyDescent="0.25">
      <c r="A29" s="41" t="s">
        <v>32</v>
      </c>
      <c r="B29" s="440">
        <f>SUM(B30)</f>
        <v>926.32</v>
      </c>
      <c r="C29" s="38">
        <f>SUM(C30)</f>
        <v>7990</v>
      </c>
      <c r="D29" s="38">
        <f>SUM(D30)</f>
        <v>0</v>
      </c>
      <c r="E29" s="438">
        <f>SUM(E30)</f>
        <v>484.52</v>
      </c>
      <c r="F29" s="77">
        <f t="shared" si="4"/>
        <v>52.305898609551768</v>
      </c>
      <c r="G29" s="79">
        <f t="shared" si="3"/>
        <v>6.0640801001251559</v>
      </c>
    </row>
    <row r="30" spans="1:7" x14ac:dyDescent="0.25">
      <c r="A30" s="20" t="s">
        <v>47</v>
      </c>
      <c r="B30" s="412">
        <v>926.32</v>
      </c>
      <c r="C30" s="6">
        <v>7990</v>
      </c>
      <c r="D30" s="6"/>
      <c r="E30" s="365">
        <v>484.52</v>
      </c>
      <c r="F30" s="78">
        <f t="shared" si="4"/>
        <v>52.305898609551768</v>
      </c>
      <c r="G30" s="80">
        <f t="shared" si="3"/>
        <v>6.0640801001251559</v>
      </c>
    </row>
    <row r="31" spans="1:7" ht="25.5" x14ac:dyDescent="0.25">
      <c r="A31" s="37" t="s">
        <v>29</v>
      </c>
      <c r="B31" s="440">
        <f>SUM(B32+B33)</f>
        <v>50740.94</v>
      </c>
      <c r="C31" s="38">
        <f>SUM(C32+C33)</f>
        <v>173453</v>
      </c>
      <c r="D31" s="38">
        <f>SUM(D32+D33)</f>
        <v>0</v>
      </c>
      <c r="E31" s="438">
        <f>SUM(E32+E33)</f>
        <v>47795.490000000005</v>
      </c>
      <c r="F31" s="77">
        <f t="shared" si="4"/>
        <v>94.19512133594688</v>
      </c>
      <c r="G31" s="79">
        <f t="shared" si="3"/>
        <v>27.555297400448541</v>
      </c>
    </row>
    <row r="32" spans="1:7" ht="38.25" x14ac:dyDescent="0.25">
      <c r="A32" s="34" t="s">
        <v>99</v>
      </c>
      <c r="B32" s="412">
        <v>5272.84</v>
      </c>
      <c r="C32" s="6">
        <v>33553</v>
      </c>
      <c r="D32" s="6"/>
      <c r="E32" s="365">
        <v>6073.02</v>
      </c>
      <c r="F32" s="80">
        <f t="shared" si="4"/>
        <v>115.17550314441553</v>
      </c>
      <c r="G32" s="80">
        <f t="shared" si="3"/>
        <v>18.099782433761511</v>
      </c>
    </row>
    <row r="33" spans="1:7" x14ac:dyDescent="0.25">
      <c r="A33" s="34" t="s">
        <v>48</v>
      </c>
      <c r="B33" s="412">
        <v>45468.1</v>
      </c>
      <c r="C33" s="6">
        <v>139900</v>
      </c>
      <c r="D33" s="6"/>
      <c r="E33" s="365">
        <v>41722.47</v>
      </c>
      <c r="F33" s="80">
        <f t="shared" si="4"/>
        <v>91.76207055056183</v>
      </c>
      <c r="G33" s="80">
        <f t="shared" si="3"/>
        <v>29.823066476054329</v>
      </c>
    </row>
    <row r="34" spans="1:7" x14ac:dyDescent="0.25">
      <c r="A34" s="50" t="s">
        <v>49</v>
      </c>
      <c r="B34" s="438">
        <f>SUM(B35:B37)</f>
        <v>543473.16</v>
      </c>
      <c r="C34" s="38">
        <f>SUM(C35:C37)</f>
        <v>1401877</v>
      </c>
      <c r="D34" s="38">
        <f>SUM(D35:D37)</f>
        <v>0</v>
      </c>
      <c r="E34" s="438">
        <f>SUM(E35+E36+E37)</f>
        <v>662698.4</v>
      </c>
      <c r="F34" s="77">
        <f t="shared" si="4"/>
        <v>121.93765005800839</v>
      </c>
      <c r="G34" s="79">
        <f t="shared" si="3"/>
        <v>47.272221457374656</v>
      </c>
    </row>
    <row r="35" spans="1:7" x14ac:dyDescent="0.25">
      <c r="A35" s="34" t="s">
        <v>51</v>
      </c>
      <c r="B35" s="412"/>
      <c r="C35" s="6"/>
      <c r="D35" s="6"/>
      <c r="E35" s="365"/>
      <c r="F35" s="80" t="e">
        <f t="shared" si="4"/>
        <v>#DIV/0!</v>
      </c>
      <c r="G35" s="80" t="e">
        <f t="shared" si="3"/>
        <v>#DIV/0!</v>
      </c>
    </row>
    <row r="36" spans="1:7" x14ac:dyDescent="0.25">
      <c r="A36" s="34" t="s">
        <v>50</v>
      </c>
      <c r="B36" s="412">
        <v>9198.7999999999993</v>
      </c>
      <c r="C36" s="6">
        <v>17527</v>
      </c>
      <c r="D36" s="6"/>
      <c r="E36" s="365">
        <v>9537.23</v>
      </c>
      <c r="F36" s="80">
        <f t="shared" si="4"/>
        <v>103.67906683480454</v>
      </c>
      <c r="G36" s="80">
        <f t="shared" ref="G36:G37" si="5">SUM(E36/C36*100)</f>
        <v>54.414503337707529</v>
      </c>
    </row>
    <row r="37" spans="1:7" ht="25.5" x14ac:dyDescent="0.25">
      <c r="A37" s="34" t="s">
        <v>52</v>
      </c>
      <c r="B37" s="412">
        <v>534274.36</v>
      </c>
      <c r="C37" s="6">
        <v>1384350</v>
      </c>
      <c r="D37" s="6"/>
      <c r="E37" s="365">
        <v>653161.17000000004</v>
      </c>
      <c r="F37" s="80">
        <f t="shared" si="4"/>
        <v>122.25201486367416</v>
      </c>
      <c r="G37" s="80">
        <f t="shared" si="5"/>
        <v>47.181794343915925</v>
      </c>
    </row>
    <row r="38" spans="1:7" x14ac:dyDescent="0.25">
      <c r="A38" s="50" t="s">
        <v>100</v>
      </c>
      <c r="B38" s="440">
        <f>SUM(B39)</f>
        <v>0</v>
      </c>
      <c r="C38" s="38">
        <f>SUM(C39)</f>
        <v>690</v>
      </c>
      <c r="D38" s="38">
        <f>SUM(D39)</f>
        <v>0</v>
      </c>
      <c r="E38" s="438">
        <f>SUM(E39)</f>
        <v>0</v>
      </c>
      <c r="F38" s="77" t="e">
        <f t="shared" si="4"/>
        <v>#DIV/0!</v>
      </c>
      <c r="G38" s="79">
        <f>SUM(E38/C38*100)</f>
        <v>0</v>
      </c>
    </row>
    <row r="39" spans="1:7" ht="25.5" x14ac:dyDescent="0.25">
      <c r="A39" s="34" t="s">
        <v>101</v>
      </c>
      <c r="B39" s="412">
        <v>0</v>
      </c>
      <c r="C39" s="6">
        <v>690</v>
      </c>
      <c r="D39" s="6"/>
      <c r="E39" s="365">
        <v>0</v>
      </c>
      <c r="F39" s="80" t="e">
        <f t="shared" si="4"/>
        <v>#DIV/0!</v>
      </c>
      <c r="G39" s="80">
        <f>SUM(E39/C39*100)</f>
        <v>0</v>
      </c>
    </row>
    <row r="40" spans="1:7" x14ac:dyDescent="0.25">
      <c r="A40" s="9"/>
      <c r="B40" s="412"/>
      <c r="C40" s="6"/>
      <c r="D40" s="6"/>
      <c r="E40" s="365"/>
      <c r="F40" s="7"/>
      <c r="G40" s="7"/>
    </row>
  </sheetData>
  <mergeCells count="2">
    <mergeCell ref="A2:G2"/>
    <mergeCell ref="A22:G22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workbookViewId="0">
      <selection activeCell="C10" sqref="C10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7" ht="18" x14ac:dyDescent="0.25">
      <c r="A1" s="2"/>
      <c r="B1" s="2"/>
      <c r="C1" s="2"/>
      <c r="D1" s="2"/>
      <c r="E1" s="3"/>
      <c r="F1" s="3"/>
      <c r="G1" s="3"/>
    </row>
    <row r="2" spans="1:7" ht="15.75" customHeight="1" x14ac:dyDescent="0.25">
      <c r="A2" s="519" t="s">
        <v>109</v>
      </c>
      <c r="B2" s="519"/>
      <c r="C2" s="519"/>
      <c r="D2" s="519"/>
      <c r="E2" s="519"/>
      <c r="F2" s="519"/>
      <c r="G2" s="519"/>
    </row>
    <row r="3" spans="1:7" ht="18" x14ac:dyDescent="0.25">
      <c r="A3" s="2"/>
      <c r="B3" s="2"/>
      <c r="C3" s="2"/>
      <c r="D3" s="2"/>
      <c r="E3" s="3"/>
      <c r="F3" s="3"/>
      <c r="G3" s="3"/>
    </row>
    <row r="4" spans="1:7" ht="25.5" x14ac:dyDescent="0.25">
      <c r="A4" s="1" t="s">
        <v>28</v>
      </c>
      <c r="B4" s="500" t="s">
        <v>254</v>
      </c>
      <c r="C4" s="500" t="s">
        <v>249</v>
      </c>
      <c r="D4" s="501" t="s">
        <v>250</v>
      </c>
      <c r="E4" s="500" t="s">
        <v>251</v>
      </c>
      <c r="F4" s="1" t="s">
        <v>120</v>
      </c>
      <c r="G4" s="1" t="s">
        <v>246</v>
      </c>
    </row>
    <row r="5" spans="1:7" s="82" customFormat="1" x14ac:dyDescent="0.25">
      <c r="A5" s="71">
        <v>1</v>
      </c>
      <c r="B5" s="72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</row>
    <row r="6" spans="1:7" ht="15.75" customHeight="1" x14ac:dyDescent="0.25">
      <c r="A6" s="52" t="s">
        <v>9</v>
      </c>
      <c r="B6" s="497">
        <f>SUM(B7)</f>
        <v>596580.3899999999</v>
      </c>
      <c r="C6" s="25">
        <f>SUM(C7)</f>
        <v>1629686</v>
      </c>
      <c r="D6" s="25">
        <f>SUM(D7)</f>
        <v>0</v>
      </c>
      <c r="E6" s="309">
        <f>SUM(E7)</f>
        <v>719378.47</v>
      </c>
      <c r="F6" s="25">
        <f>SUM(E6/B6*100)</f>
        <v>120.58366015014342</v>
      </c>
      <c r="G6" s="25">
        <f>SUM(E6/C6*100)</f>
        <v>44.142151923744812</v>
      </c>
    </row>
    <row r="7" spans="1:7" ht="15.75" customHeight="1" x14ac:dyDescent="0.25">
      <c r="A7" s="48" t="s">
        <v>43</v>
      </c>
      <c r="B7" s="498">
        <f>SUM(B8:B10)</f>
        <v>596580.3899999999</v>
      </c>
      <c r="C7" s="49">
        <f>SUM(C8:C10)</f>
        <v>1629686</v>
      </c>
      <c r="D7" s="49">
        <f>SUM(D8:D10)</f>
        <v>0</v>
      </c>
      <c r="E7" s="499">
        <f>SUM(E8:E10)</f>
        <v>719378.47</v>
      </c>
      <c r="F7" s="38">
        <f t="shared" ref="F7:F10" si="0">SUM(E7/B7*100)</f>
        <v>120.58366015014342</v>
      </c>
      <c r="G7" s="38">
        <f>SUM(E7/C7*100)</f>
        <v>44.142151923744812</v>
      </c>
    </row>
    <row r="8" spans="1:7" ht="25.5" x14ac:dyDescent="0.25">
      <c r="A8" s="13" t="s">
        <v>44</v>
      </c>
      <c r="B8" s="412">
        <v>545119.19999999995</v>
      </c>
      <c r="C8" s="6">
        <v>1524837</v>
      </c>
      <c r="D8" s="6"/>
      <c r="E8" s="365">
        <v>661921.25</v>
      </c>
      <c r="F8" s="6">
        <f t="shared" si="0"/>
        <v>121.42688241397479</v>
      </c>
      <c r="G8" s="6">
        <f>SUM(E8/C8*100)</f>
        <v>43.409311946129328</v>
      </c>
    </row>
    <row r="9" spans="1:7" x14ac:dyDescent="0.25">
      <c r="A9" s="12" t="s">
        <v>45</v>
      </c>
      <c r="B9" s="412">
        <v>51461.19</v>
      </c>
      <c r="C9" s="6">
        <v>104849</v>
      </c>
      <c r="D9" s="6"/>
      <c r="E9" s="365">
        <v>57457.22</v>
      </c>
      <c r="F9" s="6">
        <f t="shared" si="0"/>
        <v>111.65155722205414</v>
      </c>
      <c r="G9" s="6">
        <f>SUM(E9/C9*100)</f>
        <v>54.799969479918744</v>
      </c>
    </row>
    <row r="10" spans="1:7" ht="25.5" x14ac:dyDescent="0.25">
      <c r="A10" s="33" t="s">
        <v>46</v>
      </c>
      <c r="B10" s="5"/>
      <c r="C10" s="6"/>
      <c r="D10" s="6"/>
      <c r="E10" s="6"/>
      <c r="F10" s="6" t="e">
        <f t="shared" si="0"/>
        <v>#DIV/0!</v>
      </c>
      <c r="G10" s="6" t="e">
        <f>SUM(E10/C10*100)</f>
        <v>#DIV/0!</v>
      </c>
    </row>
    <row r="11" spans="1:7" x14ac:dyDescent="0.25">
      <c r="A11" s="8"/>
      <c r="B11" s="5"/>
      <c r="C11" s="6"/>
      <c r="D11" s="6"/>
      <c r="E11" s="6"/>
      <c r="F11" s="7"/>
      <c r="G11" s="7"/>
    </row>
    <row r="12" spans="1:7" x14ac:dyDescent="0.25">
      <c r="A12" s="14"/>
      <c r="B12" s="5"/>
      <c r="C12" s="6"/>
      <c r="D12" s="6"/>
      <c r="E12" s="6"/>
      <c r="F12" s="7"/>
      <c r="G12" s="7"/>
    </row>
  </sheetData>
  <mergeCells count="1">
    <mergeCell ref="A2:G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11" ht="18" customHeight="1" x14ac:dyDescent="0.25">
      <c r="A1" s="2"/>
      <c r="B1" s="2"/>
      <c r="C1" s="2"/>
      <c r="D1" s="2"/>
      <c r="E1" s="2"/>
      <c r="F1" s="2"/>
      <c r="G1" s="2"/>
      <c r="H1" s="2"/>
    </row>
    <row r="2" spans="1:11" ht="15.75" customHeight="1" x14ac:dyDescent="0.25">
      <c r="A2" s="553" t="s">
        <v>238</v>
      </c>
      <c r="B2" s="553"/>
      <c r="C2" s="553"/>
      <c r="D2" s="553"/>
      <c r="E2" s="553"/>
      <c r="F2" s="553"/>
      <c r="G2" s="553"/>
      <c r="H2" s="553"/>
      <c r="I2" s="553"/>
      <c r="J2" s="480"/>
      <c r="K2" s="480"/>
    </row>
    <row r="3" spans="1:11" ht="15.75" customHeight="1" x14ac:dyDescent="0.25">
      <c r="A3" s="553" t="s">
        <v>239</v>
      </c>
      <c r="B3" s="553"/>
      <c r="C3" s="553"/>
      <c r="D3" s="553"/>
      <c r="E3" s="553"/>
      <c r="F3" s="553"/>
      <c r="G3" s="553"/>
      <c r="H3" s="553"/>
      <c r="I3" s="553"/>
      <c r="J3" s="480"/>
      <c r="K3" s="480"/>
    </row>
    <row r="4" spans="1:11" ht="18" x14ac:dyDescent="0.25">
      <c r="A4" s="2"/>
      <c r="B4" s="2"/>
      <c r="C4" s="2"/>
      <c r="D4" s="2"/>
      <c r="E4" s="2"/>
      <c r="F4" s="2"/>
      <c r="G4" s="3"/>
      <c r="H4" s="3"/>
    </row>
    <row r="5" spans="1:11" ht="25.5" x14ac:dyDescent="0.25">
      <c r="A5" s="1" t="s">
        <v>2</v>
      </c>
      <c r="B5" s="87" t="s">
        <v>3</v>
      </c>
      <c r="C5" s="87" t="s">
        <v>21</v>
      </c>
      <c r="D5" s="1" t="s">
        <v>252</v>
      </c>
      <c r="E5" s="1" t="s">
        <v>117</v>
      </c>
      <c r="F5" s="1" t="s">
        <v>118</v>
      </c>
      <c r="G5" s="1" t="s">
        <v>253</v>
      </c>
      <c r="H5" s="1" t="s">
        <v>120</v>
      </c>
      <c r="I5" s="1" t="s">
        <v>247</v>
      </c>
    </row>
    <row r="6" spans="1:11" s="100" customFormat="1" x14ac:dyDescent="0.25">
      <c r="A6" s="1"/>
      <c r="B6" s="87"/>
      <c r="C6" s="87">
        <v>1</v>
      </c>
      <c r="D6" s="87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</row>
    <row r="7" spans="1:11" x14ac:dyDescent="0.25">
      <c r="A7" s="42"/>
      <c r="B7" s="43"/>
      <c r="C7" s="318" t="s">
        <v>33</v>
      </c>
      <c r="D7" s="441"/>
      <c r="E7" s="442"/>
      <c r="F7" s="442"/>
      <c r="G7" s="442"/>
      <c r="H7" s="103" t="e">
        <f>SUM(G7/D7*100)</f>
        <v>#DIV/0!</v>
      </c>
      <c r="I7" s="103" t="e">
        <f>SUM(G7/F7*100)</f>
        <v>#DIV/0!</v>
      </c>
    </row>
    <row r="8" spans="1:11" ht="25.5" x14ac:dyDescent="0.25">
      <c r="A8" s="48">
        <v>8</v>
      </c>
      <c r="B8" s="48"/>
      <c r="C8" s="48" t="s">
        <v>10</v>
      </c>
      <c r="D8" s="443"/>
      <c r="E8" s="444"/>
      <c r="F8" s="444"/>
      <c r="G8" s="444"/>
      <c r="H8" s="49" t="e">
        <f t="shared" ref="H8:H17" si="0">SUM(G8/D8*100)</f>
        <v>#DIV/0!</v>
      </c>
      <c r="I8" s="49" t="e">
        <f t="shared" ref="I8:I17" si="1">SUM(G8/F8*100)</f>
        <v>#DIV/0!</v>
      </c>
    </row>
    <row r="9" spans="1:11" x14ac:dyDescent="0.25">
      <c r="A9" s="8"/>
      <c r="B9" s="11">
        <v>84</v>
      </c>
      <c r="C9" s="11" t="s">
        <v>16</v>
      </c>
      <c r="D9" s="445"/>
      <c r="E9" s="446"/>
      <c r="F9" s="446"/>
      <c r="G9" s="446"/>
      <c r="H9" s="26" t="e">
        <f t="shared" si="0"/>
        <v>#DIV/0!</v>
      </c>
      <c r="I9" s="26" t="e">
        <f t="shared" si="1"/>
        <v>#DIV/0!</v>
      </c>
    </row>
    <row r="10" spans="1:11" s="100" customFormat="1" ht="38.25" x14ac:dyDescent="0.25">
      <c r="A10" s="8"/>
      <c r="B10" s="11">
        <v>843</v>
      </c>
      <c r="C10" s="29" t="s">
        <v>219</v>
      </c>
      <c r="D10" s="445"/>
      <c r="E10" s="446"/>
      <c r="F10" s="446"/>
      <c r="G10" s="446"/>
      <c r="H10" s="26" t="e">
        <f t="shared" si="0"/>
        <v>#DIV/0!</v>
      </c>
      <c r="I10" s="26" t="e">
        <f t="shared" si="1"/>
        <v>#DIV/0!</v>
      </c>
    </row>
    <row r="11" spans="1:11" s="100" customFormat="1" ht="24.75" customHeight="1" x14ac:dyDescent="0.25">
      <c r="A11" s="8"/>
      <c r="B11" s="11">
        <v>8431</v>
      </c>
      <c r="C11" s="29" t="s">
        <v>219</v>
      </c>
      <c r="D11" s="445"/>
      <c r="E11" s="446"/>
      <c r="F11" s="446"/>
      <c r="G11" s="446"/>
      <c r="H11" s="26" t="e">
        <f t="shared" si="0"/>
        <v>#DIV/0!</v>
      </c>
      <c r="I11" s="26" t="e">
        <f t="shared" si="1"/>
        <v>#DIV/0!</v>
      </c>
    </row>
    <row r="12" spans="1:11" x14ac:dyDescent="0.25">
      <c r="A12" s="8"/>
      <c r="B12" s="11"/>
      <c r="C12" s="29"/>
      <c r="D12" s="445"/>
      <c r="E12" s="446"/>
      <c r="F12" s="446"/>
      <c r="G12" s="446"/>
      <c r="H12" s="26" t="e">
        <f t="shared" si="0"/>
        <v>#DIV/0!</v>
      </c>
      <c r="I12" s="26" t="e">
        <f t="shared" si="1"/>
        <v>#DIV/0!</v>
      </c>
    </row>
    <row r="13" spans="1:11" x14ac:dyDescent="0.25">
      <c r="A13" s="52"/>
      <c r="B13" s="136"/>
      <c r="C13" s="318" t="s">
        <v>35</v>
      </c>
      <c r="D13" s="447"/>
      <c r="E13" s="448">
        <f>E16</f>
        <v>0</v>
      </c>
      <c r="F13" s="448"/>
      <c r="G13" s="441">
        <f>G14</f>
        <v>0</v>
      </c>
      <c r="H13" s="103" t="e">
        <f t="shared" si="0"/>
        <v>#DIV/0!</v>
      </c>
      <c r="I13" s="103" t="e">
        <f>SUM(G13/E13*100)</f>
        <v>#DIV/0!</v>
      </c>
    </row>
    <row r="14" spans="1:11" ht="25.5" x14ac:dyDescent="0.25">
      <c r="A14" s="315">
        <v>5</v>
      </c>
      <c r="B14" s="316"/>
      <c r="C14" s="317" t="s">
        <v>11</v>
      </c>
      <c r="D14" s="443"/>
      <c r="E14" s="444"/>
      <c r="F14" s="444"/>
      <c r="G14" s="443">
        <f>G15</f>
        <v>0</v>
      </c>
      <c r="H14" s="49" t="e">
        <f t="shared" si="0"/>
        <v>#DIV/0!</v>
      </c>
      <c r="I14" s="49" t="e">
        <f t="shared" si="1"/>
        <v>#DIV/0!</v>
      </c>
    </row>
    <row r="15" spans="1:11" s="100" customFormat="1" ht="27.75" customHeight="1" x14ac:dyDescent="0.25">
      <c r="A15" s="10"/>
      <c r="B15" s="11">
        <v>54</v>
      </c>
      <c r="C15" s="21" t="s">
        <v>17</v>
      </c>
      <c r="D15" s="445"/>
      <c r="E15" s="446"/>
      <c r="F15" s="446"/>
      <c r="G15" s="445"/>
      <c r="H15" s="26" t="e">
        <f t="shared" si="0"/>
        <v>#DIV/0!</v>
      </c>
      <c r="I15" s="26" t="e">
        <f>SUM(G15/E15*100)</f>
        <v>#DIV/0!</v>
      </c>
    </row>
    <row r="16" spans="1:11" s="100" customFormat="1" ht="27.75" customHeight="1" x14ac:dyDescent="0.25">
      <c r="A16" s="10"/>
      <c r="B16" s="11">
        <v>543</v>
      </c>
      <c r="C16" s="21" t="s">
        <v>220</v>
      </c>
      <c r="D16" s="445"/>
      <c r="E16" s="446"/>
      <c r="F16" s="446"/>
      <c r="G16" s="445"/>
      <c r="H16" s="26" t="e">
        <f t="shared" si="0"/>
        <v>#DIV/0!</v>
      </c>
      <c r="I16" s="26" t="e">
        <f>SUM(G16/E16*100)</f>
        <v>#DIV/0!</v>
      </c>
    </row>
    <row r="17" spans="1:9" ht="38.25" x14ac:dyDescent="0.25">
      <c r="A17" s="11"/>
      <c r="B17" s="11">
        <v>5431</v>
      </c>
      <c r="C17" s="21" t="s">
        <v>220</v>
      </c>
      <c r="D17" s="445"/>
      <c r="E17" s="446"/>
      <c r="F17" s="446"/>
      <c r="G17" s="445"/>
      <c r="H17" s="26" t="e">
        <f t="shared" si="0"/>
        <v>#DIV/0!</v>
      </c>
      <c r="I17" s="26" t="e">
        <f t="shared" si="1"/>
        <v>#DIV/0!</v>
      </c>
    </row>
    <row r="18" spans="1:9" x14ac:dyDescent="0.25">
      <c r="I18" s="100"/>
    </row>
    <row r="19" spans="1:9" x14ac:dyDescent="0.25">
      <c r="I19" s="100"/>
    </row>
    <row r="20" spans="1:9" x14ac:dyDescent="0.25">
      <c r="I20" s="100"/>
    </row>
    <row r="21" spans="1:9" x14ac:dyDescent="0.25">
      <c r="I21" s="100"/>
    </row>
    <row r="22" spans="1:9" x14ac:dyDescent="0.25">
      <c r="I22" s="100"/>
    </row>
    <row r="23" spans="1:9" x14ac:dyDescent="0.25">
      <c r="I23" s="100"/>
    </row>
  </sheetData>
  <mergeCells count="2">
    <mergeCell ref="A3:I3"/>
    <mergeCell ref="A2:I2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"/>
  <sheetViews>
    <sheetView workbookViewId="0">
      <selection activeCell="E3" sqref="E3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18" customHeight="1" x14ac:dyDescent="0.25">
      <c r="A1" s="553" t="s">
        <v>240</v>
      </c>
      <c r="B1" s="553"/>
      <c r="C1" s="553"/>
      <c r="D1" s="553"/>
      <c r="E1" s="553"/>
      <c r="F1" s="553"/>
      <c r="G1" s="553"/>
    </row>
    <row r="2" spans="1:7" ht="18" x14ac:dyDescent="0.25">
      <c r="A2" s="19"/>
      <c r="B2" s="19"/>
      <c r="C2" s="19"/>
      <c r="D2" s="19"/>
      <c r="E2" s="3"/>
      <c r="F2" s="3"/>
    </row>
    <row r="3" spans="1:7" ht="25.5" x14ac:dyDescent="0.25">
      <c r="A3" s="1" t="s">
        <v>28</v>
      </c>
      <c r="B3" s="1" t="s">
        <v>252</v>
      </c>
      <c r="C3" s="1" t="s">
        <v>117</v>
      </c>
      <c r="D3" s="1" t="s">
        <v>118</v>
      </c>
      <c r="E3" s="1" t="s">
        <v>253</v>
      </c>
      <c r="F3" s="1" t="s">
        <v>120</v>
      </c>
      <c r="G3" s="1" t="s">
        <v>247</v>
      </c>
    </row>
    <row r="4" spans="1:7" s="100" customFormat="1" x14ac:dyDescent="0.25">
      <c r="A4" s="1">
        <v>1</v>
      </c>
      <c r="B4" s="87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</row>
    <row r="5" spans="1:7" x14ac:dyDescent="0.25">
      <c r="A5" s="8" t="s">
        <v>33</v>
      </c>
      <c r="B5" s="441">
        <f>B6</f>
        <v>0</v>
      </c>
      <c r="C5" s="45"/>
      <c r="D5" s="45"/>
      <c r="E5" s="45"/>
      <c r="F5" s="103" t="e">
        <f>SUM(E5/B5*100)</f>
        <v>#DIV/0!</v>
      </c>
      <c r="G5" s="103" t="e">
        <f>SUM(E5/D5*100)</f>
        <v>#DIV/0!</v>
      </c>
    </row>
    <row r="6" spans="1:7" ht="25.5" x14ac:dyDescent="0.25">
      <c r="A6" s="8" t="s">
        <v>34</v>
      </c>
      <c r="B6" s="449">
        <f>B7</f>
        <v>0</v>
      </c>
      <c r="C6" s="47"/>
      <c r="D6" s="47"/>
      <c r="E6" s="47"/>
      <c r="F6" s="38" t="e">
        <f t="shared" ref="F6:F13" si="0">SUM(E6/B6*100)</f>
        <v>#DIV/0!</v>
      </c>
      <c r="G6" s="38" t="e">
        <f t="shared" ref="G6:G8" si="1">SUM(E6/D6*100)</f>
        <v>#DIV/0!</v>
      </c>
    </row>
    <row r="7" spans="1:7" x14ac:dyDescent="0.25">
      <c r="A7" s="11" t="s">
        <v>225</v>
      </c>
      <c r="B7" s="412"/>
      <c r="C7" s="6"/>
      <c r="D7" s="6"/>
      <c r="E7" s="6"/>
      <c r="F7" s="26" t="e">
        <f t="shared" si="0"/>
        <v>#DIV/0!</v>
      </c>
      <c r="G7" s="26" t="e">
        <f t="shared" si="1"/>
        <v>#DIV/0!</v>
      </c>
    </row>
    <row r="8" spans="1:7" x14ac:dyDescent="0.25">
      <c r="A8" s="13"/>
      <c r="B8" s="439"/>
      <c r="C8" s="6"/>
      <c r="D8" s="6"/>
      <c r="E8" s="365"/>
      <c r="F8" s="26" t="e">
        <f t="shared" si="0"/>
        <v>#DIV/0!</v>
      </c>
      <c r="G8" s="26" t="e">
        <f t="shared" si="1"/>
        <v>#DIV/0!</v>
      </c>
    </row>
    <row r="9" spans="1:7" x14ac:dyDescent="0.25">
      <c r="A9" s="8" t="s">
        <v>35</v>
      </c>
      <c r="B9" s="319"/>
      <c r="C9" s="45">
        <f>C11</f>
        <v>0</v>
      </c>
      <c r="D9" s="45"/>
      <c r="E9" s="420">
        <f>E10</f>
        <v>0</v>
      </c>
      <c r="F9" s="103" t="e">
        <f t="shared" si="0"/>
        <v>#DIV/0!</v>
      </c>
      <c r="G9" s="103" t="e">
        <f>SUM(E9/C9*100)</f>
        <v>#DIV/0!</v>
      </c>
    </row>
    <row r="10" spans="1:7" x14ac:dyDescent="0.25">
      <c r="A10" s="50" t="s">
        <v>49</v>
      </c>
      <c r="B10" s="46"/>
      <c r="C10" s="47"/>
      <c r="D10" s="47"/>
      <c r="E10" s="363">
        <f>E11</f>
        <v>0</v>
      </c>
      <c r="F10" s="38" t="e">
        <f t="shared" si="0"/>
        <v>#DIV/0!</v>
      </c>
      <c r="G10" s="38" t="e">
        <f t="shared" ref="G10:G13" si="2">SUM(E10/C10*100)</f>
        <v>#DIV/0!</v>
      </c>
    </row>
    <row r="11" spans="1:7" ht="25.5" x14ac:dyDescent="0.25">
      <c r="A11" s="34" t="s">
        <v>52</v>
      </c>
      <c r="B11" s="5"/>
      <c r="C11" s="6"/>
      <c r="D11" s="6"/>
      <c r="E11" s="365"/>
      <c r="F11" s="35" t="e">
        <f t="shared" si="0"/>
        <v>#DIV/0!</v>
      </c>
      <c r="G11" s="35" t="e">
        <f t="shared" si="2"/>
        <v>#DIV/0!</v>
      </c>
    </row>
    <row r="12" spans="1:7" x14ac:dyDescent="0.25">
      <c r="A12" s="20"/>
      <c r="B12" s="5"/>
      <c r="C12" s="6"/>
      <c r="D12" s="6"/>
      <c r="E12" s="365"/>
      <c r="F12" s="35" t="e">
        <f t="shared" si="0"/>
        <v>#DIV/0!</v>
      </c>
      <c r="G12" s="35" t="e">
        <f t="shared" si="2"/>
        <v>#DIV/0!</v>
      </c>
    </row>
    <row r="13" spans="1:7" x14ac:dyDescent="0.25">
      <c r="A13" s="9"/>
      <c r="B13" s="5"/>
      <c r="C13" s="6"/>
      <c r="D13" s="6"/>
      <c r="E13" s="365"/>
      <c r="F13" s="35" t="e">
        <f t="shared" si="0"/>
        <v>#DIV/0!</v>
      </c>
      <c r="G13" s="35" t="e">
        <f t="shared" si="2"/>
        <v>#DIV/0!</v>
      </c>
    </row>
  </sheetData>
  <mergeCells count="1">
    <mergeCell ref="A1:G1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9"/>
  <sheetViews>
    <sheetView tabSelected="1" zoomScaleNormal="100" workbookViewId="0">
      <selection activeCell="L17" sqref="L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8" max="8" width="17.7109375" customWidth="1"/>
  </cols>
  <sheetData>
    <row r="1" spans="1:8" ht="18" customHeight="1" x14ac:dyDescent="0.25">
      <c r="A1" s="519" t="s">
        <v>110</v>
      </c>
      <c r="B1" s="519"/>
      <c r="C1" s="519"/>
      <c r="D1" s="519"/>
      <c r="E1" s="519"/>
      <c r="F1" s="519"/>
      <c r="G1" s="519"/>
      <c r="H1" s="519"/>
    </row>
    <row r="2" spans="1:8" ht="18" x14ac:dyDescent="0.25">
      <c r="A2" s="19"/>
      <c r="B2" s="19"/>
      <c r="C2" s="19"/>
      <c r="D2" s="19"/>
      <c r="E2" s="85"/>
      <c r="F2" s="19"/>
      <c r="G2" s="3"/>
      <c r="H2" s="3"/>
    </row>
    <row r="3" spans="1:8" ht="18" customHeight="1" x14ac:dyDescent="0.25">
      <c r="A3" s="519" t="s">
        <v>111</v>
      </c>
      <c r="B3" s="519"/>
      <c r="C3" s="519"/>
      <c r="D3" s="519"/>
      <c r="E3" s="519"/>
      <c r="F3" s="519"/>
      <c r="G3" s="519"/>
      <c r="H3" s="519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25.5" x14ac:dyDescent="0.25">
      <c r="A5" s="619" t="s">
        <v>13</v>
      </c>
      <c r="B5" s="619"/>
      <c r="C5" s="619"/>
      <c r="D5" s="1" t="s">
        <v>14</v>
      </c>
      <c r="E5" s="1" t="s">
        <v>249</v>
      </c>
      <c r="F5" s="1" t="s">
        <v>118</v>
      </c>
      <c r="G5" s="1" t="s">
        <v>251</v>
      </c>
      <c r="H5" s="1" t="s">
        <v>241</v>
      </c>
    </row>
    <row r="6" spans="1:8" s="82" customFormat="1" x14ac:dyDescent="0.25">
      <c r="A6" s="176"/>
      <c r="B6" s="177"/>
      <c r="C6" s="178"/>
      <c r="D6" s="72">
        <v>1</v>
      </c>
      <c r="E6" s="71">
        <v>2</v>
      </c>
      <c r="F6" s="71">
        <v>3</v>
      </c>
      <c r="G6" s="71">
        <v>4</v>
      </c>
      <c r="H6" s="71">
        <v>5</v>
      </c>
    </row>
    <row r="7" spans="1:8" s="82" customFormat="1" ht="43.9" customHeight="1" x14ac:dyDescent="0.25">
      <c r="A7" s="181"/>
      <c r="B7" s="179" t="s">
        <v>224</v>
      </c>
      <c r="C7" s="180"/>
      <c r="D7" s="351" t="s">
        <v>223</v>
      </c>
      <c r="E7" s="182">
        <f>SUM(E8+E36+E174+E160)</f>
        <v>1629686</v>
      </c>
      <c r="F7" s="182">
        <f>SUM(F8+F36+F174)</f>
        <v>0</v>
      </c>
      <c r="G7" s="352">
        <f>SUM(G8+G36+G174)</f>
        <v>719378.47000000009</v>
      </c>
      <c r="H7" s="481">
        <f>G7/E7*100</f>
        <v>44.142151923744827</v>
      </c>
    </row>
    <row r="8" spans="1:8" ht="26.45" customHeight="1" x14ac:dyDescent="0.25">
      <c r="A8" s="623" t="s">
        <v>53</v>
      </c>
      <c r="B8" s="623"/>
      <c r="C8" s="623"/>
      <c r="D8" s="353" t="s">
        <v>54</v>
      </c>
      <c r="E8" s="54">
        <f t="shared" ref="E8:G8" si="0">SUM(E9)</f>
        <v>32965</v>
      </c>
      <c r="F8" s="54">
        <f t="shared" si="0"/>
        <v>0</v>
      </c>
      <c r="G8" s="354">
        <f t="shared" si="0"/>
        <v>17937.29</v>
      </c>
      <c r="H8" s="482">
        <f t="shared" ref="H8:H71" si="1">G8/E8*100</f>
        <v>54.413135143333847</v>
      </c>
    </row>
    <row r="9" spans="1:8" ht="26.45" customHeight="1" x14ac:dyDescent="0.25">
      <c r="A9" s="629" t="s">
        <v>55</v>
      </c>
      <c r="B9" s="629"/>
      <c r="C9" s="629"/>
      <c r="D9" s="355" t="s">
        <v>56</v>
      </c>
      <c r="E9" s="53">
        <f t="shared" ref="E9:G9" si="2">SUM(E10+E23)</f>
        <v>32965</v>
      </c>
      <c r="F9" s="53">
        <f t="shared" si="2"/>
        <v>0</v>
      </c>
      <c r="G9" s="356">
        <f t="shared" si="2"/>
        <v>17937.29</v>
      </c>
      <c r="H9" s="483">
        <f t="shared" si="1"/>
        <v>54.413135143333847</v>
      </c>
    </row>
    <row r="10" spans="1:8" ht="14.45" customHeight="1" x14ac:dyDescent="0.25">
      <c r="A10" s="620" t="s">
        <v>57</v>
      </c>
      <c r="B10" s="620"/>
      <c r="C10" s="620"/>
      <c r="D10" s="372" t="s">
        <v>58</v>
      </c>
      <c r="E10" s="209">
        <f t="shared" ref="E10:G10" si="3">SUM(E11)</f>
        <v>15438</v>
      </c>
      <c r="F10" s="209">
        <f t="shared" si="3"/>
        <v>0</v>
      </c>
      <c r="G10" s="357">
        <f t="shared" si="3"/>
        <v>8400.0599999999977</v>
      </c>
      <c r="H10" s="484">
        <f t="shared" si="1"/>
        <v>54.411581811115418</v>
      </c>
    </row>
    <row r="11" spans="1:8" x14ac:dyDescent="0.25">
      <c r="A11" s="621">
        <v>3</v>
      </c>
      <c r="B11" s="621"/>
      <c r="C11" s="621"/>
      <c r="D11" s="358" t="s">
        <v>6</v>
      </c>
      <c r="E11" s="175">
        <f t="shared" ref="E11:G11" si="4">SUM(E12+E19)</f>
        <v>15438</v>
      </c>
      <c r="F11" s="175">
        <f t="shared" si="4"/>
        <v>0</v>
      </c>
      <c r="G11" s="359">
        <f t="shared" si="4"/>
        <v>8400.0599999999977</v>
      </c>
      <c r="H11" s="485">
        <f t="shared" si="1"/>
        <v>54.411581811115418</v>
      </c>
    </row>
    <row r="12" spans="1:8" x14ac:dyDescent="0.25">
      <c r="A12" s="569">
        <v>31</v>
      </c>
      <c r="B12" s="570"/>
      <c r="C12" s="571"/>
      <c r="D12" s="360" t="s">
        <v>7</v>
      </c>
      <c r="E12" s="91">
        <f>SUM(E13+E15+E17)</f>
        <v>14786</v>
      </c>
      <c r="F12" s="91">
        <f t="shared" ref="F12:G12" si="5">SUM(F13+F15+F17)</f>
        <v>0</v>
      </c>
      <c r="G12" s="361">
        <f t="shared" si="5"/>
        <v>8386.0099999999984</v>
      </c>
      <c r="H12" s="487">
        <f t="shared" si="1"/>
        <v>56.715879886378993</v>
      </c>
    </row>
    <row r="13" spans="1:8" s="100" customFormat="1" x14ac:dyDescent="0.25">
      <c r="A13" s="196">
        <v>311</v>
      </c>
      <c r="B13" s="197"/>
      <c r="C13" s="188"/>
      <c r="D13" s="362" t="s">
        <v>195</v>
      </c>
      <c r="E13" s="47">
        <v>11405</v>
      </c>
      <c r="F13" s="47">
        <f t="shared" ref="F13:G13" si="6">SUM(F14)</f>
        <v>0</v>
      </c>
      <c r="G13" s="363">
        <f t="shared" si="6"/>
        <v>6555.11</v>
      </c>
      <c r="H13" s="486">
        <f t="shared" si="1"/>
        <v>57.475756247259966</v>
      </c>
    </row>
    <row r="14" spans="1:8" s="100" customFormat="1" x14ac:dyDescent="0.25">
      <c r="A14" s="198">
        <v>3111</v>
      </c>
      <c r="B14" s="86"/>
      <c r="C14" s="189"/>
      <c r="D14" s="364" t="s">
        <v>139</v>
      </c>
      <c r="E14" s="101"/>
      <c r="F14" s="101"/>
      <c r="G14" s="365">
        <v>6555.11</v>
      </c>
      <c r="H14" s="488" t="e">
        <f t="shared" si="1"/>
        <v>#DIV/0!</v>
      </c>
    </row>
    <row r="15" spans="1:8" s="100" customFormat="1" x14ac:dyDescent="0.25">
      <c r="A15" s="196">
        <v>312</v>
      </c>
      <c r="B15" s="197"/>
      <c r="C15" s="188"/>
      <c r="D15" s="362" t="s">
        <v>141</v>
      </c>
      <c r="E15" s="47">
        <v>1499</v>
      </c>
      <c r="F15" s="47">
        <f t="shared" ref="F15:G15" si="7">SUM(F16)</f>
        <v>0</v>
      </c>
      <c r="G15" s="363">
        <f t="shared" si="7"/>
        <v>749.28</v>
      </c>
      <c r="H15" s="486">
        <f t="shared" si="1"/>
        <v>49.985323549032685</v>
      </c>
    </row>
    <row r="16" spans="1:8" s="100" customFormat="1" x14ac:dyDescent="0.25">
      <c r="A16" s="198">
        <v>3121</v>
      </c>
      <c r="B16" s="86"/>
      <c r="C16" s="189"/>
      <c r="D16" s="364" t="s">
        <v>141</v>
      </c>
      <c r="E16" s="101"/>
      <c r="F16" s="101"/>
      <c r="G16" s="365">
        <v>749.28</v>
      </c>
      <c r="H16" s="488" t="e">
        <f t="shared" si="1"/>
        <v>#DIV/0!</v>
      </c>
    </row>
    <row r="17" spans="1:8" s="100" customFormat="1" x14ac:dyDescent="0.25">
      <c r="A17" s="196">
        <v>313</v>
      </c>
      <c r="B17" s="197"/>
      <c r="C17" s="188"/>
      <c r="D17" s="362" t="s">
        <v>142</v>
      </c>
      <c r="E17" s="47">
        <v>1882</v>
      </c>
      <c r="F17" s="47">
        <f t="shared" ref="F17:G17" si="8">SUM(F18)</f>
        <v>0</v>
      </c>
      <c r="G17" s="363">
        <f t="shared" si="8"/>
        <v>1081.6199999999999</v>
      </c>
      <c r="H17" s="486">
        <f t="shared" si="1"/>
        <v>57.471838469713063</v>
      </c>
    </row>
    <row r="18" spans="1:8" s="100" customFormat="1" ht="25.5" x14ac:dyDescent="0.25">
      <c r="A18" s="198">
        <v>3132</v>
      </c>
      <c r="B18" s="86"/>
      <c r="C18" s="189"/>
      <c r="D18" s="364" t="s">
        <v>196</v>
      </c>
      <c r="E18" s="101"/>
      <c r="F18" s="101"/>
      <c r="G18" s="365">
        <v>1081.6199999999999</v>
      </c>
      <c r="H18" s="488" t="e">
        <f t="shared" si="1"/>
        <v>#DIV/0!</v>
      </c>
    </row>
    <row r="19" spans="1:8" x14ac:dyDescent="0.25">
      <c r="A19" s="569">
        <v>32</v>
      </c>
      <c r="B19" s="570"/>
      <c r="C19" s="571"/>
      <c r="D19" s="360" t="s">
        <v>15</v>
      </c>
      <c r="E19" s="91">
        <f t="shared" ref="E19:G19" si="9">SUM(E20)</f>
        <v>652</v>
      </c>
      <c r="F19" s="91">
        <f t="shared" si="9"/>
        <v>0</v>
      </c>
      <c r="G19" s="361">
        <f t="shared" si="9"/>
        <v>14.05</v>
      </c>
      <c r="H19" s="485">
        <f t="shared" si="1"/>
        <v>2.1549079754601226</v>
      </c>
    </row>
    <row r="20" spans="1:8" s="100" customFormat="1" x14ac:dyDescent="0.25">
      <c r="A20" s="196">
        <v>321</v>
      </c>
      <c r="B20" s="197"/>
      <c r="C20" s="188"/>
      <c r="D20" s="362" t="s">
        <v>145</v>
      </c>
      <c r="E20" s="47">
        <v>652</v>
      </c>
      <c r="F20" s="47">
        <f>SUM(F21:F22)</f>
        <v>0</v>
      </c>
      <c r="G20" s="363">
        <f>SUM(G21:G22)</f>
        <v>14.05</v>
      </c>
      <c r="H20" s="486">
        <f t="shared" si="1"/>
        <v>2.1549079754601226</v>
      </c>
    </row>
    <row r="21" spans="1:8" s="100" customFormat="1" x14ac:dyDescent="0.25">
      <c r="A21" s="626">
        <v>3211</v>
      </c>
      <c r="B21" s="627"/>
      <c r="C21" s="628"/>
      <c r="D21" s="366" t="s">
        <v>146</v>
      </c>
      <c r="E21" s="321"/>
      <c r="F21" s="321"/>
      <c r="G21" s="367">
        <v>14.05</v>
      </c>
      <c r="H21" s="488" t="e">
        <f t="shared" si="1"/>
        <v>#DIV/0!</v>
      </c>
    </row>
    <row r="22" spans="1:8" s="100" customFormat="1" ht="25.5" x14ac:dyDescent="0.25">
      <c r="A22" s="198">
        <v>3212</v>
      </c>
      <c r="B22" s="86"/>
      <c r="C22" s="189"/>
      <c r="D22" s="364" t="s">
        <v>197</v>
      </c>
      <c r="E22" s="101"/>
      <c r="F22" s="101"/>
      <c r="G22" s="365">
        <v>0</v>
      </c>
      <c r="H22" s="488" t="e">
        <f t="shared" si="1"/>
        <v>#DIV/0!</v>
      </c>
    </row>
    <row r="23" spans="1:8" x14ac:dyDescent="0.25">
      <c r="A23" s="210" t="s">
        <v>59</v>
      </c>
      <c r="B23" s="211"/>
      <c r="C23" s="211"/>
      <c r="D23" s="368" t="s">
        <v>60</v>
      </c>
      <c r="E23" s="320">
        <f t="shared" ref="E23:G23" si="10">SUM(E24)</f>
        <v>17527</v>
      </c>
      <c r="F23" s="320">
        <f t="shared" si="10"/>
        <v>0</v>
      </c>
      <c r="G23" s="369">
        <f t="shared" si="10"/>
        <v>9537.2300000000014</v>
      </c>
      <c r="H23" s="484">
        <f t="shared" si="1"/>
        <v>54.414503337707544</v>
      </c>
    </row>
    <row r="24" spans="1:8" s="70" customFormat="1" x14ac:dyDescent="0.25">
      <c r="A24" s="302">
        <v>3</v>
      </c>
      <c r="B24" s="252"/>
      <c r="C24" s="247"/>
      <c r="D24" s="358" t="s">
        <v>6</v>
      </c>
      <c r="E24" s="175">
        <f t="shared" ref="E24:G24" si="11">SUM(E25+E32)</f>
        <v>17527</v>
      </c>
      <c r="F24" s="175">
        <f t="shared" si="11"/>
        <v>0</v>
      </c>
      <c r="G24" s="359">
        <f t="shared" si="11"/>
        <v>9537.2300000000014</v>
      </c>
      <c r="H24" s="485">
        <f t="shared" si="1"/>
        <v>54.414503337707544</v>
      </c>
    </row>
    <row r="25" spans="1:8" x14ac:dyDescent="0.25">
      <c r="A25" s="304">
        <v>31</v>
      </c>
      <c r="B25" s="305"/>
      <c r="C25" s="306"/>
      <c r="D25" s="370" t="s">
        <v>7</v>
      </c>
      <c r="E25" s="91">
        <f t="shared" ref="E25:G25" si="12">SUM(E26+E28+E30)</f>
        <v>16787</v>
      </c>
      <c r="F25" s="91">
        <f t="shared" si="12"/>
        <v>0</v>
      </c>
      <c r="G25" s="361">
        <f t="shared" si="12"/>
        <v>9521.2800000000007</v>
      </c>
      <c r="H25" s="487">
        <f t="shared" si="1"/>
        <v>56.718174778102103</v>
      </c>
    </row>
    <row r="26" spans="1:8" x14ac:dyDescent="0.25">
      <c r="A26" s="196">
        <v>311</v>
      </c>
      <c r="B26" s="197"/>
      <c r="C26" s="188"/>
      <c r="D26" s="362" t="s">
        <v>195</v>
      </c>
      <c r="E26" s="47">
        <v>12949</v>
      </c>
      <c r="F26" s="47">
        <f t="shared" ref="F26:G26" si="13">SUM(F27)</f>
        <v>0</v>
      </c>
      <c r="G26" s="363">
        <f t="shared" si="13"/>
        <v>7442.55</v>
      </c>
      <c r="H26" s="486">
        <f t="shared" si="1"/>
        <v>57.475866862305971</v>
      </c>
    </row>
    <row r="27" spans="1:8" ht="18" customHeight="1" x14ac:dyDescent="0.25">
      <c r="A27" s="198">
        <v>3111</v>
      </c>
      <c r="B27" s="86"/>
      <c r="C27" s="189"/>
      <c r="D27" s="364" t="s">
        <v>139</v>
      </c>
      <c r="E27" s="101"/>
      <c r="F27" s="101"/>
      <c r="G27" s="365">
        <v>7442.55</v>
      </c>
      <c r="H27" s="488" t="e">
        <f t="shared" si="1"/>
        <v>#DIV/0!</v>
      </c>
    </row>
    <row r="28" spans="1:8" ht="18.600000000000001" customHeight="1" x14ac:dyDescent="0.25">
      <c r="A28" s="196">
        <v>312</v>
      </c>
      <c r="B28" s="197"/>
      <c r="C28" s="188"/>
      <c r="D28" s="362" t="s">
        <v>141</v>
      </c>
      <c r="E28" s="47">
        <v>1701</v>
      </c>
      <c r="F28" s="47">
        <f t="shared" ref="F28:G28" si="14">SUM(F29)</f>
        <v>0</v>
      </c>
      <c r="G28" s="363">
        <f t="shared" si="14"/>
        <v>850.72</v>
      </c>
      <c r="H28" s="486">
        <f t="shared" si="1"/>
        <v>50.012933568489125</v>
      </c>
    </row>
    <row r="29" spans="1:8" ht="15" customHeight="1" x14ac:dyDescent="0.25">
      <c r="A29" s="198">
        <v>3121</v>
      </c>
      <c r="B29" s="86"/>
      <c r="C29" s="189"/>
      <c r="D29" s="364" t="s">
        <v>141</v>
      </c>
      <c r="E29" s="101"/>
      <c r="F29" s="101"/>
      <c r="G29" s="365">
        <v>850.72</v>
      </c>
      <c r="H29" s="488" t="e">
        <f t="shared" si="1"/>
        <v>#DIV/0!</v>
      </c>
    </row>
    <row r="30" spans="1:8" x14ac:dyDescent="0.25">
      <c r="A30" s="196">
        <v>313</v>
      </c>
      <c r="B30" s="197"/>
      <c r="C30" s="188"/>
      <c r="D30" s="362" t="s">
        <v>142</v>
      </c>
      <c r="E30" s="47">
        <v>2137</v>
      </c>
      <c r="F30" s="47">
        <f t="shared" ref="F30:G30" si="15">SUM(F31)</f>
        <v>0</v>
      </c>
      <c r="G30" s="363">
        <f t="shared" si="15"/>
        <v>1228.01</v>
      </c>
      <c r="H30" s="486">
        <f t="shared" si="1"/>
        <v>57.4642021525503</v>
      </c>
    </row>
    <row r="31" spans="1:8" ht="24" customHeight="1" x14ac:dyDescent="0.25">
      <c r="A31" s="198">
        <v>3132</v>
      </c>
      <c r="B31" s="86"/>
      <c r="C31" s="189"/>
      <c r="D31" s="364" t="s">
        <v>196</v>
      </c>
      <c r="E31" s="101"/>
      <c r="F31" s="101"/>
      <c r="G31" s="365">
        <v>1228.01</v>
      </c>
      <c r="H31" s="488" t="e">
        <f t="shared" si="1"/>
        <v>#DIV/0!</v>
      </c>
    </row>
    <row r="32" spans="1:8" x14ac:dyDescent="0.25">
      <c r="A32" s="202">
        <v>32</v>
      </c>
      <c r="B32" s="203"/>
      <c r="C32" s="156"/>
      <c r="D32" s="360" t="s">
        <v>15</v>
      </c>
      <c r="E32" s="91">
        <f t="shared" ref="E32:G32" si="16">SUM(E33)</f>
        <v>740</v>
      </c>
      <c r="F32" s="91">
        <f t="shared" si="16"/>
        <v>0</v>
      </c>
      <c r="G32" s="361">
        <f t="shared" si="16"/>
        <v>15.95</v>
      </c>
      <c r="H32" s="487">
        <f t="shared" si="1"/>
        <v>2.1554054054054053</v>
      </c>
    </row>
    <row r="33" spans="1:8" ht="27" customHeight="1" x14ac:dyDescent="0.25">
      <c r="A33" s="196">
        <v>321</v>
      </c>
      <c r="B33" s="197"/>
      <c r="C33" s="188"/>
      <c r="D33" s="362" t="s">
        <v>145</v>
      </c>
      <c r="E33" s="47">
        <v>740</v>
      </c>
      <c r="F33" s="47">
        <f>SUM(F34:F35)</f>
        <v>0</v>
      </c>
      <c r="G33" s="363">
        <f>SUM(G34:G35)</f>
        <v>15.95</v>
      </c>
      <c r="H33" s="488">
        <f t="shared" si="1"/>
        <v>2.1554054054054053</v>
      </c>
    </row>
    <row r="34" spans="1:8" s="100" customFormat="1" ht="15" customHeight="1" x14ac:dyDescent="0.25">
      <c r="A34" s="563">
        <v>3211</v>
      </c>
      <c r="B34" s="564"/>
      <c r="C34" s="565"/>
      <c r="D34" s="366" t="s">
        <v>146</v>
      </c>
      <c r="E34" s="321"/>
      <c r="F34" s="321"/>
      <c r="G34" s="367">
        <v>15.95</v>
      </c>
      <c r="H34" s="488" t="e">
        <f t="shared" si="1"/>
        <v>#DIV/0!</v>
      </c>
    </row>
    <row r="35" spans="1:8" ht="39.6" customHeight="1" x14ac:dyDescent="0.25">
      <c r="A35" s="198">
        <v>3212</v>
      </c>
      <c r="B35" s="86"/>
      <c r="C35" s="189"/>
      <c r="D35" s="364" t="s">
        <v>197</v>
      </c>
      <c r="E35" s="101"/>
      <c r="F35" s="101"/>
      <c r="G35" s="365">
        <v>0</v>
      </c>
      <c r="H35" s="488" t="e">
        <f t="shared" si="1"/>
        <v>#DIV/0!</v>
      </c>
    </row>
    <row r="36" spans="1:8" ht="25.5" x14ac:dyDescent="0.25">
      <c r="A36" s="623" t="s">
        <v>61</v>
      </c>
      <c r="B36" s="623"/>
      <c r="C36" s="623"/>
      <c r="D36" s="353" t="s">
        <v>62</v>
      </c>
      <c r="E36" s="56">
        <f>SUM(E37+E162+E168)</f>
        <v>1459536</v>
      </c>
      <c r="F36" s="56">
        <f>SUM(F37+F162+F168)</f>
        <v>0</v>
      </c>
      <c r="G36" s="371">
        <f>SUM(G37+G162+G168)</f>
        <v>663544.38</v>
      </c>
      <c r="H36" s="482">
        <f t="shared" si="1"/>
        <v>45.462693623178872</v>
      </c>
    </row>
    <row r="37" spans="1:8" ht="38.25" x14ac:dyDescent="0.25">
      <c r="A37" s="624" t="s">
        <v>63</v>
      </c>
      <c r="B37" s="624"/>
      <c r="C37" s="624"/>
      <c r="D37" s="355" t="s">
        <v>64</v>
      </c>
      <c r="E37" s="103">
        <f>SUM(E38+E73+E111)</f>
        <v>1404906</v>
      </c>
      <c r="F37" s="103">
        <f>SUM(F38+F73+F111)</f>
        <v>0</v>
      </c>
      <c r="G37" s="309">
        <f>SUM(G38+G73+G111)</f>
        <v>663544.38</v>
      </c>
      <c r="H37" s="483">
        <f t="shared" si="1"/>
        <v>47.230517913654005</v>
      </c>
    </row>
    <row r="38" spans="1:8" ht="21.6" customHeight="1" x14ac:dyDescent="0.25">
      <c r="A38" s="620" t="s">
        <v>57</v>
      </c>
      <c r="B38" s="620"/>
      <c r="C38" s="620"/>
      <c r="D38" s="372" t="s">
        <v>58</v>
      </c>
      <c r="E38" s="209">
        <f t="shared" ref="E38:G38" si="17">SUM(E39)</f>
        <v>9738</v>
      </c>
      <c r="F38" s="209">
        <f t="shared" si="17"/>
        <v>0</v>
      </c>
      <c r="G38" s="357">
        <f t="shared" si="17"/>
        <v>0</v>
      </c>
      <c r="H38" s="484">
        <f t="shared" si="1"/>
        <v>0</v>
      </c>
    </row>
    <row r="39" spans="1:8" ht="18" customHeight="1" x14ac:dyDescent="0.25">
      <c r="A39" s="625">
        <v>3</v>
      </c>
      <c r="B39" s="625"/>
      <c r="C39" s="625"/>
      <c r="D39" s="358" t="s">
        <v>6</v>
      </c>
      <c r="E39" s="175">
        <f t="shared" ref="E39:G39" si="18">SUM(E40+E69)</f>
        <v>9738</v>
      </c>
      <c r="F39" s="175">
        <f t="shared" si="18"/>
        <v>0</v>
      </c>
      <c r="G39" s="359">
        <f t="shared" si="18"/>
        <v>0</v>
      </c>
      <c r="H39" s="485">
        <f t="shared" si="1"/>
        <v>0</v>
      </c>
    </row>
    <row r="40" spans="1:8" ht="14.45" customHeight="1" x14ac:dyDescent="0.25">
      <c r="A40" s="622">
        <v>32</v>
      </c>
      <c r="B40" s="622"/>
      <c r="C40" s="622"/>
      <c r="D40" s="370" t="s">
        <v>15</v>
      </c>
      <c r="E40" s="91">
        <f t="shared" ref="E40:G40" si="19">SUM(E41+E46+E53+E63)</f>
        <v>9738</v>
      </c>
      <c r="F40" s="91">
        <f t="shared" si="19"/>
        <v>0</v>
      </c>
      <c r="G40" s="361">
        <f t="shared" si="19"/>
        <v>0</v>
      </c>
      <c r="H40" s="487">
        <f t="shared" si="1"/>
        <v>0</v>
      </c>
    </row>
    <row r="41" spans="1:8" s="100" customFormat="1" ht="14.45" customHeight="1" x14ac:dyDescent="0.25">
      <c r="A41" s="207">
        <v>321</v>
      </c>
      <c r="B41" s="208"/>
      <c r="C41" s="199"/>
      <c r="D41" s="362" t="s">
        <v>145</v>
      </c>
      <c r="E41" s="47">
        <v>900</v>
      </c>
      <c r="F41" s="47">
        <f t="shared" ref="F41:G41" si="20">SUM(F42:F45)</f>
        <v>0</v>
      </c>
      <c r="G41" s="363">
        <f t="shared" si="20"/>
        <v>0</v>
      </c>
      <c r="H41" s="486">
        <f t="shared" si="1"/>
        <v>0</v>
      </c>
    </row>
    <row r="42" spans="1:8" s="100" customFormat="1" ht="14.45" customHeight="1" x14ac:dyDescent="0.25">
      <c r="A42" s="204">
        <v>3211</v>
      </c>
      <c r="B42" s="205"/>
      <c r="C42" s="206"/>
      <c r="D42" s="364" t="s">
        <v>146</v>
      </c>
      <c r="E42" s="101"/>
      <c r="F42" s="101"/>
      <c r="G42" s="365"/>
      <c r="H42" s="488" t="e">
        <f t="shared" si="1"/>
        <v>#DIV/0!</v>
      </c>
    </row>
    <row r="43" spans="1:8" s="100" customFormat="1" ht="25.15" customHeight="1" x14ac:dyDescent="0.25">
      <c r="A43" s="204">
        <v>3212</v>
      </c>
      <c r="B43" s="205"/>
      <c r="C43" s="206"/>
      <c r="D43" s="364" t="s">
        <v>198</v>
      </c>
      <c r="E43" s="101"/>
      <c r="F43" s="101"/>
      <c r="G43" s="365"/>
      <c r="H43" s="488" t="e">
        <f t="shared" si="1"/>
        <v>#DIV/0!</v>
      </c>
    </row>
    <row r="44" spans="1:8" s="100" customFormat="1" ht="14.45" customHeight="1" x14ac:dyDescent="0.25">
      <c r="A44" s="204">
        <v>3213</v>
      </c>
      <c r="B44" s="205"/>
      <c r="C44" s="206"/>
      <c r="D44" s="364" t="s">
        <v>199</v>
      </c>
      <c r="E44" s="101"/>
      <c r="F44" s="101"/>
      <c r="G44" s="365"/>
      <c r="H44" s="488" t="e">
        <f t="shared" si="1"/>
        <v>#DIV/0!</v>
      </c>
    </row>
    <row r="45" spans="1:8" s="100" customFormat="1" ht="25.9" customHeight="1" x14ac:dyDescent="0.25">
      <c r="A45" s="204">
        <v>3214</v>
      </c>
      <c r="B45" s="205"/>
      <c r="C45" s="206"/>
      <c r="D45" s="364" t="s">
        <v>200</v>
      </c>
      <c r="E45" s="101"/>
      <c r="F45" s="101"/>
      <c r="G45" s="365"/>
      <c r="H45" s="488" t="e">
        <f t="shared" si="1"/>
        <v>#DIV/0!</v>
      </c>
    </row>
    <row r="46" spans="1:8" s="100" customFormat="1" ht="19.899999999999999" customHeight="1" x14ac:dyDescent="0.25">
      <c r="A46" s="207">
        <v>322</v>
      </c>
      <c r="B46" s="208"/>
      <c r="C46" s="199"/>
      <c r="D46" s="362" t="s">
        <v>201</v>
      </c>
      <c r="E46" s="47">
        <v>3938</v>
      </c>
      <c r="F46" s="47">
        <f t="shared" ref="F46:G46" si="21">SUM(F47:F52)</f>
        <v>0</v>
      </c>
      <c r="G46" s="363">
        <f t="shared" si="21"/>
        <v>0</v>
      </c>
      <c r="H46" s="486">
        <f t="shared" si="1"/>
        <v>0</v>
      </c>
    </row>
    <row r="47" spans="1:8" s="100" customFormat="1" ht="26.45" customHeight="1" x14ac:dyDescent="0.25">
      <c r="A47" s="204">
        <v>3221</v>
      </c>
      <c r="B47" s="205"/>
      <c r="C47" s="206"/>
      <c r="D47" s="364" t="s">
        <v>202</v>
      </c>
      <c r="E47" s="101"/>
      <c r="F47" s="101"/>
      <c r="G47" s="365"/>
      <c r="H47" s="488" t="e">
        <f t="shared" si="1"/>
        <v>#DIV/0!</v>
      </c>
    </row>
    <row r="48" spans="1:8" s="100" customFormat="1" ht="18" customHeight="1" x14ac:dyDescent="0.25">
      <c r="A48" s="204">
        <v>3222</v>
      </c>
      <c r="B48" s="205"/>
      <c r="C48" s="206"/>
      <c r="D48" s="364" t="s">
        <v>151</v>
      </c>
      <c r="E48" s="101"/>
      <c r="F48" s="101"/>
      <c r="G48" s="365"/>
      <c r="H48" s="488" t="e">
        <f t="shared" si="1"/>
        <v>#DIV/0!</v>
      </c>
    </row>
    <row r="49" spans="1:8" s="100" customFormat="1" ht="18" customHeight="1" x14ac:dyDescent="0.25">
      <c r="A49" s="204">
        <v>3223</v>
      </c>
      <c r="B49" s="205"/>
      <c r="C49" s="206"/>
      <c r="D49" s="364" t="s">
        <v>152</v>
      </c>
      <c r="E49" s="101"/>
      <c r="F49" s="101"/>
      <c r="G49" s="365"/>
      <c r="H49" s="488" t="e">
        <f t="shared" si="1"/>
        <v>#DIV/0!</v>
      </c>
    </row>
    <row r="50" spans="1:8" s="100" customFormat="1" ht="28.15" customHeight="1" x14ac:dyDescent="0.25">
      <c r="A50" s="204">
        <v>3224</v>
      </c>
      <c r="B50" s="205"/>
      <c r="C50" s="206"/>
      <c r="D50" s="364" t="s">
        <v>153</v>
      </c>
      <c r="E50" s="101"/>
      <c r="F50" s="101"/>
      <c r="G50" s="365"/>
      <c r="H50" s="488" t="e">
        <f t="shared" si="1"/>
        <v>#DIV/0!</v>
      </c>
    </row>
    <row r="51" spans="1:8" s="100" customFormat="1" ht="18.600000000000001" customHeight="1" x14ac:dyDescent="0.25">
      <c r="A51" s="204">
        <v>3225</v>
      </c>
      <c r="B51" s="205"/>
      <c r="C51" s="206"/>
      <c r="D51" s="364" t="s">
        <v>203</v>
      </c>
      <c r="E51" s="101"/>
      <c r="F51" s="101"/>
      <c r="G51" s="365"/>
      <c r="H51" s="488" t="e">
        <f t="shared" si="1"/>
        <v>#DIV/0!</v>
      </c>
    </row>
    <row r="52" spans="1:8" s="100" customFormat="1" ht="24.6" customHeight="1" x14ac:dyDescent="0.25">
      <c r="A52" s="204">
        <v>3227</v>
      </c>
      <c r="B52" s="205"/>
      <c r="C52" s="206"/>
      <c r="D52" s="364" t="s">
        <v>155</v>
      </c>
      <c r="E52" s="101"/>
      <c r="F52" s="101"/>
      <c r="G52" s="365"/>
      <c r="H52" s="488" t="e">
        <f t="shared" si="1"/>
        <v>#DIV/0!</v>
      </c>
    </row>
    <row r="53" spans="1:8" s="100" customFormat="1" ht="18.600000000000001" customHeight="1" x14ac:dyDescent="0.25">
      <c r="A53" s="222">
        <v>323</v>
      </c>
      <c r="B53" s="191"/>
      <c r="C53" s="192"/>
      <c r="D53" s="362" t="s">
        <v>156</v>
      </c>
      <c r="E53" s="47">
        <v>4900</v>
      </c>
      <c r="F53" s="47">
        <f t="shared" ref="F53:G53" si="22">SUM(F54:F62)</f>
        <v>0</v>
      </c>
      <c r="G53" s="363">
        <f t="shared" si="22"/>
        <v>0</v>
      </c>
      <c r="H53" s="486">
        <f t="shared" si="1"/>
        <v>0</v>
      </c>
    </row>
    <row r="54" spans="1:8" s="100" customFormat="1" ht="18.600000000000001" customHeight="1" x14ac:dyDescent="0.25">
      <c r="A54" s="220">
        <v>3231</v>
      </c>
      <c r="B54" s="190"/>
      <c r="C54" s="221"/>
      <c r="D54" s="373" t="s">
        <v>205</v>
      </c>
      <c r="E54" s="101"/>
      <c r="F54" s="101"/>
      <c r="G54" s="365"/>
      <c r="H54" s="488" t="e">
        <f t="shared" si="1"/>
        <v>#DIV/0!</v>
      </c>
    </row>
    <row r="55" spans="1:8" s="100" customFormat="1" ht="28.15" customHeight="1" x14ac:dyDescent="0.25">
      <c r="A55" s="204">
        <v>3232</v>
      </c>
      <c r="B55" s="205"/>
      <c r="C55" s="206"/>
      <c r="D55" s="364" t="s">
        <v>158</v>
      </c>
      <c r="E55" s="101"/>
      <c r="F55" s="101"/>
      <c r="G55" s="365"/>
      <c r="H55" s="488" t="e">
        <f t="shared" si="1"/>
        <v>#DIV/0!</v>
      </c>
    </row>
    <row r="56" spans="1:8" s="100" customFormat="1" ht="18.600000000000001" customHeight="1" x14ac:dyDescent="0.25">
      <c r="A56" s="204">
        <v>3233</v>
      </c>
      <c r="B56" s="205"/>
      <c r="C56" s="206"/>
      <c r="D56" s="364" t="s">
        <v>206</v>
      </c>
      <c r="E56" s="101"/>
      <c r="F56" s="101"/>
      <c r="G56" s="365"/>
      <c r="H56" s="488" t="e">
        <f t="shared" si="1"/>
        <v>#DIV/0!</v>
      </c>
    </row>
    <row r="57" spans="1:8" s="100" customFormat="1" ht="18.600000000000001" customHeight="1" x14ac:dyDescent="0.25">
      <c r="A57" s="204">
        <v>3234</v>
      </c>
      <c r="B57" s="205"/>
      <c r="C57" s="206"/>
      <c r="D57" s="364" t="s">
        <v>160</v>
      </c>
      <c r="E57" s="101"/>
      <c r="F57" s="101"/>
      <c r="G57" s="365"/>
      <c r="H57" s="488" t="e">
        <f t="shared" si="1"/>
        <v>#DIV/0!</v>
      </c>
    </row>
    <row r="58" spans="1:8" s="100" customFormat="1" ht="18.600000000000001" customHeight="1" x14ac:dyDescent="0.25">
      <c r="A58" s="204">
        <v>3235</v>
      </c>
      <c r="B58" s="205"/>
      <c r="C58" s="206"/>
      <c r="D58" s="364" t="s">
        <v>161</v>
      </c>
      <c r="E58" s="101"/>
      <c r="F58" s="101"/>
      <c r="G58" s="365"/>
      <c r="H58" s="488" t="e">
        <f t="shared" si="1"/>
        <v>#DIV/0!</v>
      </c>
    </row>
    <row r="59" spans="1:8" s="100" customFormat="1" ht="18.600000000000001" customHeight="1" x14ac:dyDescent="0.25">
      <c r="A59" s="204">
        <v>3236</v>
      </c>
      <c r="B59" s="205"/>
      <c r="C59" s="206"/>
      <c r="D59" s="374" t="s">
        <v>207</v>
      </c>
      <c r="E59" s="101"/>
      <c r="F59" s="101"/>
      <c r="G59" s="365"/>
      <c r="H59" s="488" t="e">
        <f t="shared" si="1"/>
        <v>#DIV/0!</v>
      </c>
    </row>
    <row r="60" spans="1:8" s="100" customFormat="1" ht="18.600000000000001" customHeight="1" x14ac:dyDescent="0.25">
      <c r="A60" s="204">
        <v>3237</v>
      </c>
      <c r="B60" s="205"/>
      <c r="C60" s="206"/>
      <c r="D60" s="374" t="s">
        <v>208</v>
      </c>
      <c r="E60" s="101"/>
      <c r="F60" s="101"/>
      <c r="G60" s="365"/>
      <c r="H60" s="488" t="e">
        <f t="shared" si="1"/>
        <v>#DIV/0!</v>
      </c>
    </row>
    <row r="61" spans="1:8" s="100" customFormat="1" ht="18.600000000000001" customHeight="1" x14ac:dyDescent="0.25">
      <c r="A61" s="204">
        <v>3238</v>
      </c>
      <c r="B61" s="205"/>
      <c r="C61" s="206"/>
      <c r="D61" s="374" t="s">
        <v>164</v>
      </c>
      <c r="E61" s="101"/>
      <c r="F61" s="101"/>
      <c r="G61" s="365"/>
      <c r="H61" s="488" t="e">
        <f t="shared" si="1"/>
        <v>#DIV/0!</v>
      </c>
    </row>
    <row r="62" spans="1:8" s="100" customFormat="1" ht="18.600000000000001" customHeight="1" x14ac:dyDescent="0.25">
      <c r="A62" s="204">
        <v>3239</v>
      </c>
      <c r="B62" s="205"/>
      <c r="C62" s="206"/>
      <c r="D62" s="374" t="s">
        <v>165</v>
      </c>
      <c r="E62" s="101"/>
      <c r="F62" s="101"/>
      <c r="G62" s="365"/>
      <c r="H62" s="488" t="e">
        <f t="shared" si="1"/>
        <v>#DIV/0!</v>
      </c>
    </row>
    <row r="63" spans="1:8" s="100" customFormat="1" ht="26.45" customHeight="1" x14ac:dyDescent="0.25">
      <c r="A63" s="227">
        <v>329</v>
      </c>
      <c r="B63" s="228"/>
      <c r="C63" s="229"/>
      <c r="D63" s="375" t="s">
        <v>166</v>
      </c>
      <c r="E63" s="230">
        <f t="shared" ref="E63:G63" si="23">SUM(E64:E68)</f>
        <v>0</v>
      </c>
      <c r="F63" s="230">
        <f t="shared" si="23"/>
        <v>0</v>
      </c>
      <c r="G63" s="376">
        <f t="shared" si="23"/>
        <v>0</v>
      </c>
      <c r="H63" s="486" t="e">
        <f t="shared" si="1"/>
        <v>#DIV/0!</v>
      </c>
    </row>
    <row r="64" spans="1:8" s="100" customFormat="1" ht="16.899999999999999" customHeight="1" x14ac:dyDescent="0.25">
      <c r="A64" s="223">
        <v>3292</v>
      </c>
      <c r="B64" s="224"/>
      <c r="C64" s="225"/>
      <c r="D64" s="377" t="s">
        <v>168</v>
      </c>
      <c r="E64" s="226"/>
      <c r="F64" s="226"/>
      <c r="G64" s="378"/>
      <c r="H64" s="488" t="e">
        <f t="shared" si="1"/>
        <v>#DIV/0!</v>
      </c>
    </row>
    <row r="65" spans="1:8" s="100" customFormat="1" ht="15" customHeight="1" x14ac:dyDescent="0.25">
      <c r="A65" s="223">
        <v>3294</v>
      </c>
      <c r="B65" s="224"/>
      <c r="C65" s="225"/>
      <c r="D65" s="377" t="s">
        <v>209</v>
      </c>
      <c r="E65" s="226"/>
      <c r="F65" s="226"/>
      <c r="G65" s="378"/>
      <c r="H65" s="488" t="e">
        <f t="shared" si="1"/>
        <v>#DIV/0!</v>
      </c>
    </row>
    <row r="66" spans="1:8" s="100" customFormat="1" ht="16.149999999999999" customHeight="1" x14ac:dyDescent="0.25">
      <c r="A66" s="223">
        <v>3295</v>
      </c>
      <c r="B66" s="224"/>
      <c r="C66" s="225"/>
      <c r="D66" s="377" t="s">
        <v>171</v>
      </c>
      <c r="E66" s="226"/>
      <c r="F66" s="226"/>
      <c r="G66" s="378"/>
      <c r="H66" s="488" t="e">
        <f t="shared" si="1"/>
        <v>#DIV/0!</v>
      </c>
    </row>
    <row r="67" spans="1:8" s="100" customFormat="1" ht="16.149999999999999" customHeight="1" x14ac:dyDescent="0.25">
      <c r="A67" s="223">
        <v>3296</v>
      </c>
      <c r="B67" s="224"/>
      <c r="C67" s="225"/>
      <c r="D67" s="377" t="s">
        <v>172</v>
      </c>
      <c r="E67" s="226"/>
      <c r="F67" s="226"/>
      <c r="G67" s="378"/>
      <c r="H67" s="488" t="e">
        <f t="shared" si="1"/>
        <v>#DIV/0!</v>
      </c>
    </row>
    <row r="68" spans="1:8" s="100" customFormat="1" ht="28.15" customHeight="1" x14ac:dyDescent="0.25">
      <c r="A68" s="223">
        <v>3299</v>
      </c>
      <c r="B68" s="224"/>
      <c r="C68" s="225"/>
      <c r="D68" s="377" t="s">
        <v>166</v>
      </c>
      <c r="E68" s="226"/>
      <c r="F68" s="226"/>
      <c r="G68" s="378"/>
      <c r="H68" s="488" t="e">
        <f t="shared" si="1"/>
        <v>#DIV/0!</v>
      </c>
    </row>
    <row r="69" spans="1:8" ht="18.600000000000001" customHeight="1" x14ac:dyDescent="0.25">
      <c r="A69" s="185">
        <v>34</v>
      </c>
      <c r="B69" s="186"/>
      <c r="C69" s="187"/>
      <c r="D69" s="360" t="s">
        <v>66</v>
      </c>
      <c r="E69" s="91">
        <f t="shared" ref="E69:G69" si="24">SUM(E70)</f>
        <v>0</v>
      </c>
      <c r="F69" s="91">
        <f t="shared" si="24"/>
        <v>0</v>
      </c>
      <c r="G69" s="361">
        <f t="shared" si="24"/>
        <v>0</v>
      </c>
      <c r="H69" s="487" t="e">
        <f t="shared" si="1"/>
        <v>#DIV/0!</v>
      </c>
    </row>
    <row r="70" spans="1:8" s="100" customFormat="1" ht="18.600000000000001" customHeight="1" x14ac:dyDescent="0.25">
      <c r="A70" s="231">
        <v>343</v>
      </c>
      <c r="B70" s="200"/>
      <c r="C70" s="201"/>
      <c r="D70" s="362" t="s">
        <v>190</v>
      </c>
      <c r="E70" s="47">
        <f t="shared" ref="E70:G70" si="25">SUM(E71+E72)</f>
        <v>0</v>
      </c>
      <c r="F70" s="47">
        <f t="shared" si="25"/>
        <v>0</v>
      </c>
      <c r="G70" s="363">
        <f t="shared" si="25"/>
        <v>0</v>
      </c>
      <c r="H70" s="486" t="e">
        <f t="shared" si="1"/>
        <v>#DIV/0!</v>
      </c>
    </row>
    <row r="71" spans="1:8" s="100" customFormat="1" ht="27.6" customHeight="1" x14ac:dyDescent="0.25">
      <c r="A71" s="232">
        <v>3431</v>
      </c>
      <c r="B71" s="233"/>
      <c r="C71" s="234"/>
      <c r="D71" s="364" t="s">
        <v>173</v>
      </c>
      <c r="E71" s="101"/>
      <c r="F71" s="101"/>
      <c r="G71" s="365"/>
      <c r="H71" s="488" t="e">
        <f t="shared" si="1"/>
        <v>#DIV/0!</v>
      </c>
    </row>
    <row r="72" spans="1:8" s="100" customFormat="1" ht="18.600000000000001" customHeight="1" x14ac:dyDescent="0.25">
      <c r="A72" s="232">
        <v>3433</v>
      </c>
      <c r="B72" s="233"/>
      <c r="C72" s="234"/>
      <c r="D72" s="364" t="s">
        <v>175</v>
      </c>
      <c r="E72" s="101"/>
      <c r="F72" s="101"/>
      <c r="G72" s="365"/>
      <c r="H72" s="488" t="e">
        <f t="shared" ref="H72:H135" si="26">G72/E72*100</f>
        <v>#DIV/0!</v>
      </c>
    </row>
    <row r="73" spans="1:8" s="100" customFormat="1" ht="18.600000000000001" customHeight="1" x14ac:dyDescent="0.25">
      <c r="A73" s="620" t="s">
        <v>65</v>
      </c>
      <c r="B73" s="620"/>
      <c r="C73" s="620"/>
      <c r="D73" s="372" t="s">
        <v>67</v>
      </c>
      <c r="E73" s="209">
        <f t="shared" ref="E73:G73" si="27">SUM(E74)</f>
        <v>85270</v>
      </c>
      <c r="F73" s="209">
        <f t="shared" si="27"/>
        <v>0</v>
      </c>
      <c r="G73" s="357">
        <f t="shared" si="27"/>
        <v>41722.469999999994</v>
      </c>
      <c r="H73" s="484">
        <f t="shared" si="26"/>
        <v>48.929834642899017</v>
      </c>
    </row>
    <row r="74" spans="1:8" s="100" customFormat="1" ht="18.600000000000001" customHeight="1" x14ac:dyDescent="0.25">
      <c r="A74" s="625">
        <v>3</v>
      </c>
      <c r="B74" s="625"/>
      <c r="C74" s="625"/>
      <c r="D74" s="358" t="s">
        <v>6</v>
      </c>
      <c r="E74" s="175">
        <f>SUM(E75+E107)</f>
        <v>85270</v>
      </c>
      <c r="F74" s="175">
        <f>SUM(F75+F107)</f>
        <v>0</v>
      </c>
      <c r="G74" s="359">
        <f>SUM(G75+G107)</f>
        <v>41722.469999999994</v>
      </c>
      <c r="H74" s="485">
        <f t="shared" si="26"/>
        <v>48.929834642899017</v>
      </c>
    </row>
    <row r="75" spans="1:8" s="100" customFormat="1" ht="18.600000000000001" customHeight="1" x14ac:dyDescent="0.25">
      <c r="A75" s="622">
        <v>32</v>
      </c>
      <c r="B75" s="622"/>
      <c r="C75" s="622"/>
      <c r="D75" s="370" t="s">
        <v>15</v>
      </c>
      <c r="E75" s="91">
        <f>SUM(E76+E81+E88+E100+E98)</f>
        <v>84660</v>
      </c>
      <c r="F75" s="91">
        <f>SUM(F76+F81+F88+F100+F98)</f>
        <v>0</v>
      </c>
      <c r="G75" s="361">
        <f>SUM(G76+G81+G88+G100+G98)</f>
        <v>41424.959999999992</v>
      </c>
      <c r="H75" s="487">
        <f t="shared" si="26"/>
        <v>48.930970942593895</v>
      </c>
    </row>
    <row r="76" spans="1:8" s="100" customFormat="1" ht="18.600000000000001" customHeight="1" x14ac:dyDescent="0.25">
      <c r="A76" s="207">
        <v>321</v>
      </c>
      <c r="B76" s="208"/>
      <c r="C76" s="199"/>
      <c r="D76" s="362" t="s">
        <v>145</v>
      </c>
      <c r="E76" s="47">
        <v>4200</v>
      </c>
      <c r="F76" s="47">
        <f t="shared" ref="F76:G76" si="28">SUM(F77:F80)</f>
        <v>0</v>
      </c>
      <c r="G76" s="363">
        <f t="shared" si="28"/>
        <v>967.98</v>
      </c>
      <c r="H76" s="486">
        <f t="shared" si="26"/>
        <v>23.047142857142859</v>
      </c>
    </row>
    <row r="77" spans="1:8" s="100" customFormat="1" ht="18.600000000000001" customHeight="1" x14ac:dyDescent="0.25">
      <c r="A77" s="204">
        <v>3211</v>
      </c>
      <c r="B77" s="205"/>
      <c r="C77" s="206"/>
      <c r="D77" s="364" t="s">
        <v>146</v>
      </c>
      <c r="E77" s="101"/>
      <c r="F77" s="101"/>
      <c r="G77" s="365">
        <v>967.98</v>
      </c>
      <c r="H77" s="488" t="e">
        <f t="shared" si="26"/>
        <v>#DIV/0!</v>
      </c>
    </row>
    <row r="78" spans="1:8" s="100" customFormat="1" ht="25.15" customHeight="1" x14ac:dyDescent="0.25">
      <c r="A78" s="204">
        <v>3212</v>
      </c>
      <c r="B78" s="205"/>
      <c r="C78" s="206"/>
      <c r="D78" s="364" t="s">
        <v>198</v>
      </c>
      <c r="E78" s="101"/>
      <c r="F78" s="101"/>
      <c r="G78" s="365"/>
      <c r="H78" s="488" t="e">
        <f t="shared" si="26"/>
        <v>#DIV/0!</v>
      </c>
    </row>
    <row r="79" spans="1:8" s="100" customFormat="1" ht="18.600000000000001" customHeight="1" x14ac:dyDescent="0.25">
      <c r="A79" s="204">
        <v>3213</v>
      </c>
      <c r="B79" s="205"/>
      <c r="C79" s="206"/>
      <c r="D79" s="364" t="s">
        <v>199</v>
      </c>
      <c r="E79" s="101"/>
      <c r="F79" s="101"/>
      <c r="G79" s="365"/>
      <c r="H79" s="488" t="e">
        <f t="shared" si="26"/>
        <v>#DIV/0!</v>
      </c>
    </row>
    <row r="80" spans="1:8" ht="26.45" customHeight="1" x14ac:dyDescent="0.25">
      <c r="A80" s="204">
        <v>3214</v>
      </c>
      <c r="B80" s="205"/>
      <c r="C80" s="206"/>
      <c r="D80" s="364" t="s">
        <v>200</v>
      </c>
      <c r="E80" s="101"/>
      <c r="F80" s="101"/>
      <c r="G80" s="365"/>
      <c r="H80" s="488" t="e">
        <f t="shared" si="26"/>
        <v>#DIV/0!</v>
      </c>
    </row>
    <row r="81" spans="1:8" ht="38.25" customHeight="1" x14ac:dyDescent="0.25">
      <c r="A81" s="207">
        <v>322</v>
      </c>
      <c r="B81" s="208"/>
      <c r="C81" s="199"/>
      <c r="D81" s="362" t="s">
        <v>201</v>
      </c>
      <c r="E81" s="47">
        <v>23200</v>
      </c>
      <c r="F81" s="47">
        <f t="shared" ref="F81:G81" si="29">SUM(F82:F87)</f>
        <v>0</v>
      </c>
      <c r="G81" s="363">
        <f t="shared" si="29"/>
        <v>11098.929999999998</v>
      </c>
      <c r="H81" s="486">
        <f t="shared" si="26"/>
        <v>47.840215517241376</v>
      </c>
    </row>
    <row r="82" spans="1:8" ht="19.899999999999999" customHeight="1" x14ac:dyDescent="0.25">
      <c r="A82" s="204">
        <v>3221</v>
      </c>
      <c r="B82" s="205"/>
      <c r="C82" s="206"/>
      <c r="D82" s="364" t="s">
        <v>202</v>
      </c>
      <c r="E82" s="101"/>
      <c r="F82" s="101"/>
      <c r="G82" s="365">
        <v>3653.03</v>
      </c>
      <c r="H82" s="488" t="e">
        <f t="shared" si="26"/>
        <v>#DIV/0!</v>
      </c>
    </row>
    <row r="83" spans="1:8" x14ac:dyDescent="0.25">
      <c r="A83" s="204">
        <v>3222</v>
      </c>
      <c r="B83" s="205"/>
      <c r="C83" s="206"/>
      <c r="D83" s="364" t="s">
        <v>151</v>
      </c>
      <c r="E83" s="101"/>
      <c r="F83" s="101"/>
      <c r="G83" s="365">
        <v>28.22</v>
      </c>
      <c r="H83" s="488" t="e">
        <f t="shared" si="26"/>
        <v>#DIV/0!</v>
      </c>
    </row>
    <row r="84" spans="1:8" ht="33" customHeight="1" x14ac:dyDescent="0.25">
      <c r="A84" s="204">
        <v>3223</v>
      </c>
      <c r="B84" s="205"/>
      <c r="C84" s="206"/>
      <c r="D84" s="364" t="s">
        <v>152</v>
      </c>
      <c r="E84" s="101"/>
      <c r="F84" s="101"/>
      <c r="G84" s="365">
        <v>6471.98</v>
      </c>
      <c r="H84" s="488" t="e">
        <f t="shared" si="26"/>
        <v>#DIV/0!</v>
      </c>
    </row>
    <row r="85" spans="1:8" ht="33" customHeight="1" x14ac:dyDescent="0.25">
      <c r="A85" s="204">
        <v>3224</v>
      </c>
      <c r="B85" s="205"/>
      <c r="C85" s="206"/>
      <c r="D85" s="364" t="s">
        <v>153</v>
      </c>
      <c r="E85" s="101"/>
      <c r="F85" s="101"/>
      <c r="G85" s="365">
        <v>927.72</v>
      </c>
      <c r="H85" s="488" t="e">
        <f t="shared" si="26"/>
        <v>#DIV/0!</v>
      </c>
    </row>
    <row r="86" spans="1:8" ht="14.45" customHeight="1" x14ac:dyDescent="0.25">
      <c r="A86" s="204">
        <v>3225</v>
      </c>
      <c r="B86" s="205"/>
      <c r="C86" s="206"/>
      <c r="D86" s="364" t="s">
        <v>203</v>
      </c>
      <c r="E86" s="101"/>
      <c r="F86" s="101"/>
      <c r="G86" s="365">
        <v>17.98</v>
      </c>
      <c r="H86" s="488" t="e">
        <f t="shared" si="26"/>
        <v>#DIV/0!</v>
      </c>
    </row>
    <row r="87" spans="1:8" ht="26.45" customHeight="1" x14ac:dyDescent="0.25">
      <c r="A87" s="204">
        <v>3227</v>
      </c>
      <c r="B87" s="205"/>
      <c r="C87" s="206"/>
      <c r="D87" s="364" t="s">
        <v>155</v>
      </c>
      <c r="E87" s="101"/>
      <c r="F87" s="101"/>
      <c r="G87" s="365"/>
      <c r="H87" s="488" t="e">
        <f t="shared" si="26"/>
        <v>#DIV/0!</v>
      </c>
    </row>
    <row r="88" spans="1:8" ht="14.45" customHeight="1" x14ac:dyDescent="0.25">
      <c r="A88" s="292">
        <v>323</v>
      </c>
      <c r="B88" s="293"/>
      <c r="C88" s="294"/>
      <c r="D88" s="362" t="s">
        <v>156</v>
      </c>
      <c r="E88" s="47">
        <v>56100</v>
      </c>
      <c r="F88" s="47">
        <f t="shared" ref="F88:G88" si="30">SUM(F89:F97)</f>
        <v>0</v>
      </c>
      <c r="G88" s="363">
        <f t="shared" si="30"/>
        <v>28986.67</v>
      </c>
      <c r="H88" s="486">
        <f t="shared" si="26"/>
        <v>51.669643493761143</v>
      </c>
    </row>
    <row r="89" spans="1:8" ht="23.45" customHeight="1" x14ac:dyDescent="0.25">
      <c r="A89" s="220">
        <v>3231</v>
      </c>
      <c r="B89" s="190"/>
      <c r="C89" s="221"/>
      <c r="D89" s="373" t="s">
        <v>205</v>
      </c>
      <c r="E89" s="101"/>
      <c r="F89" s="101"/>
      <c r="G89" s="365">
        <v>23219.93</v>
      </c>
      <c r="H89" s="488" t="e">
        <f t="shared" si="26"/>
        <v>#DIV/0!</v>
      </c>
    </row>
    <row r="90" spans="1:8" ht="24.75" customHeight="1" x14ac:dyDescent="0.25">
      <c r="A90" s="204">
        <v>3232</v>
      </c>
      <c r="B90" s="205"/>
      <c r="C90" s="206"/>
      <c r="D90" s="364" t="s">
        <v>158</v>
      </c>
      <c r="E90" s="101"/>
      <c r="F90" s="101"/>
      <c r="G90" s="365">
        <v>695.7</v>
      </c>
      <c r="H90" s="488" t="e">
        <f t="shared" si="26"/>
        <v>#DIV/0!</v>
      </c>
    </row>
    <row r="91" spans="1:8" x14ac:dyDescent="0.25">
      <c r="A91" s="204">
        <v>3233</v>
      </c>
      <c r="B91" s="205"/>
      <c r="C91" s="206"/>
      <c r="D91" s="364" t="s">
        <v>206</v>
      </c>
      <c r="E91" s="101"/>
      <c r="F91" s="101"/>
      <c r="G91" s="365"/>
      <c r="H91" s="488" t="e">
        <f t="shared" si="26"/>
        <v>#DIV/0!</v>
      </c>
    </row>
    <row r="92" spans="1:8" ht="32.450000000000003" customHeight="1" x14ac:dyDescent="0.25">
      <c r="A92" s="204">
        <v>3234</v>
      </c>
      <c r="B92" s="205"/>
      <c r="C92" s="206"/>
      <c r="D92" s="364" t="s">
        <v>160</v>
      </c>
      <c r="E92" s="101"/>
      <c r="F92" s="101"/>
      <c r="G92" s="365">
        <v>4084.6</v>
      </c>
      <c r="H92" s="488" t="e">
        <f t="shared" si="26"/>
        <v>#DIV/0!</v>
      </c>
    </row>
    <row r="93" spans="1:8" ht="32.450000000000003" customHeight="1" x14ac:dyDescent="0.25">
      <c r="A93" s="204">
        <v>3235</v>
      </c>
      <c r="B93" s="205"/>
      <c r="C93" s="206"/>
      <c r="D93" s="364" t="s">
        <v>161</v>
      </c>
      <c r="E93" s="101"/>
      <c r="F93" s="101"/>
      <c r="G93" s="365"/>
      <c r="H93" s="488" t="e">
        <f t="shared" si="26"/>
        <v>#DIV/0!</v>
      </c>
    </row>
    <row r="94" spans="1:8" ht="26.45" customHeight="1" x14ac:dyDescent="0.25">
      <c r="A94" s="204">
        <v>3236</v>
      </c>
      <c r="B94" s="205"/>
      <c r="C94" s="206"/>
      <c r="D94" s="374" t="s">
        <v>207</v>
      </c>
      <c r="E94" s="101"/>
      <c r="F94" s="101"/>
      <c r="G94" s="365"/>
      <c r="H94" s="488" t="e">
        <f t="shared" si="26"/>
        <v>#DIV/0!</v>
      </c>
    </row>
    <row r="95" spans="1:8" ht="14.45" customHeight="1" x14ac:dyDescent="0.25">
      <c r="A95" s="204">
        <v>3237</v>
      </c>
      <c r="B95" s="205"/>
      <c r="C95" s="206"/>
      <c r="D95" s="374" t="s">
        <v>208</v>
      </c>
      <c r="E95" s="101"/>
      <c r="F95" s="101"/>
      <c r="G95" s="365">
        <v>282</v>
      </c>
      <c r="H95" s="488" t="e">
        <f t="shared" si="26"/>
        <v>#DIV/0!</v>
      </c>
    </row>
    <row r="96" spans="1:8" ht="14.45" customHeight="1" x14ac:dyDescent="0.25">
      <c r="A96" s="204">
        <v>3238</v>
      </c>
      <c r="B96" s="205"/>
      <c r="C96" s="206"/>
      <c r="D96" s="374" t="s">
        <v>164</v>
      </c>
      <c r="E96" s="101"/>
      <c r="F96" s="101"/>
      <c r="G96" s="365">
        <v>654.44000000000005</v>
      </c>
      <c r="H96" s="488" t="e">
        <f t="shared" si="26"/>
        <v>#DIV/0!</v>
      </c>
    </row>
    <row r="97" spans="1:10" ht="14.45" customHeight="1" x14ac:dyDescent="0.25">
      <c r="A97" s="204">
        <v>3239</v>
      </c>
      <c r="B97" s="205"/>
      <c r="C97" s="206"/>
      <c r="D97" s="374" t="s">
        <v>165</v>
      </c>
      <c r="E97" s="101"/>
      <c r="F97" s="101"/>
      <c r="G97" s="365">
        <v>50</v>
      </c>
      <c r="H97" s="488" t="e">
        <f t="shared" si="26"/>
        <v>#DIV/0!</v>
      </c>
    </row>
    <row r="98" spans="1:10" s="100" customFormat="1" ht="24" customHeight="1" x14ac:dyDescent="0.25">
      <c r="A98" s="207">
        <v>324</v>
      </c>
      <c r="B98" s="208"/>
      <c r="C98" s="199"/>
      <c r="D98" s="379" t="s">
        <v>211</v>
      </c>
      <c r="E98" s="47">
        <v>300</v>
      </c>
      <c r="F98" s="47">
        <f>F99</f>
        <v>0</v>
      </c>
      <c r="G98" s="363">
        <f>G99</f>
        <v>0</v>
      </c>
      <c r="H98" s="486">
        <f t="shared" si="26"/>
        <v>0</v>
      </c>
    </row>
    <row r="99" spans="1:10" s="100" customFormat="1" ht="24" customHeight="1" x14ac:dyDescent="0.25">
      <c r="A99" s="204">
        <v>3241</v>
      </c>
      <c r="B99" s="205"/>
      <c r="C99" s="206"/>
      <c r="D99" s="379" t="s">
        <v>211</v>
      </c>
      <c r="E99" s="101"/>
      <c r="F99" s="101"/>
      <c r="G99" s="365"/>
      <c r="H99" s="488" t="e">
        <f t="shared" si="26"/>
        <v>#DIV/0!</v>
      </c>
    </row>
    <row r="100" spans="1:10" ht="25.5" x14ac:dyDescent="0.25">
      <c r="A100" s="227">
        <v>329</v>
      </c>
      <c r="B100" s="228"/>
      <c r="C100" s="229"/>
      <c r="D100" s="375" t="s">
        <v>166</v>
      </c>
      <c r="E100" s="230">
        <v>860</v>
      </c>
      <c r="F100" s="230">
        <f t="shared" ref="F100:G100" si="31">SUM(F101:F106)</f>
        <v>0</v>
      </c>
      <c r="G100" s="376">
        <f t="shared" si="31"/>
        <v>371.38</v>
      </c>
      <c r="H100" s="486">
        <f t="shared" si="26"/>
        <v>43.183720930232553</v>
      </c>
    </row>
    <row r="101" spans="1:10" ht="14.45" customHeight="1" x14ac:dyDescent="0.25">
      <c r="A101" s="223">
        <v>3292</v>
      </c>
      <c r="B101" s="224"/>
      <c r="C101" s="225"/>
      <c r="D101" s="377" t="s">
        <v>168</v>
      </c>
      <c r="E101" s="226"/>
      <c r="F101" s="226"/>
      <c r="G101" s="378"/>
      <c r="H101" s="488" t="e">
        <f t="shared" si="26"/>
        <v>#DIV/0!</v>
      </c>
    </row>
    <row r="102" spans="1:10" s="100" customFormat="1" ht="14.45" customHeight="1" x14ac:dyDescent="0.25">
      <c r="A102" s="223">
        <v>3293</v>
      </c>
      <c r="B102" s="224"/>
      <c r="C102" s="225"/>
      <c r="D102" s="377" t="s">
        <v>169</v>
      </c>
      <c r="E102" s="226"/>
      <c r="F102" s="226"/>
      <c r="G102" s="378"/>
      <c r="H102" s="488" t="e">
        <f t="shared" si="26"/>
        <v>#DIV/0!</v>
      </c>
    </row>
    <row r="103" spans="1:10" ht="21.6" customHeight="1" x14ac:dyDescent="0.25">
      <c r="A103" s="223">
        <v>3294</v>
      </c>
      <c r="B103" s="224"/>
      <c r="C103" s="225"/>
      <c r="D103" s="377" t="s">
        <v>209</v>
      </c>
      <c r="E103" s="226"/>
      <c r="F103" s="226"/>
      <c r="G103" s="378">
        <v>108.09</v>
      </c>
      <c r="H103" s="488" t="e">
        <f t="shared" si="26"/>
        <v>#DIV/0!</v>
      </c>
    </row>
    <row r="104" spans="1:10" ht="18.600000000000001" customHeight="1" x14ac:dyDescent="0.25">
      <c r="A104" s="223">
        <v>3295</v>
      </c>
      <c r="B104" s="224"/>
      <c r="C104" s="225"/>
      <c r="D104" s="377" t="s">
        <v>171</v>
      </c>
      <c r="E104" s="226"/>
      <c r="F104" s="226"/>
      <c r="G104" s="378"/>
      <c r="H104" s="488" t="e">
        <f t="shared" si="26"/>
        <v>#DIV/0!</v>
      </c>
    </row>
    <row r="105" spans="1:10" x14ac:dyDescent="0.25">
      <c r="A105" s="223">
        <v>3296</v>
      </c>
      <c r="B105" s="224"/>
      <c r="C105" s="225"/>
      <c r="D105" s="377" t="s">
        <v>172</v>
      </c>
      <c r="E105" s="226"/>
      <c r="F105" s="226"/>
      <c r="G105" s="378"/>
      <c r="H105" s="488" t="e">
        <f t="shared" si="26"/>
        <v>#DIV/0!</v>
      </c>
    </row>
    <row r="106" spans="1:10" ht="27.6" customHeight="1" x14ac:dyDescent="0.25">
      <c r="A106" s="223">
        <v>3299</v>
      </c>
      <c r="B106" s="224"/>
      <c r="C106" s="225"/>
      <c r="D106" s="377" t="s">
        <v>166</v>
      </c>
      <c r="E106" s="226"/>
      <c r="F106" s="226"/>
      <c r="G106" s="378">
        <v>263.29000000000002</v>
      </c>
      <c r="H106" s="488" t="e">
        <f t="shared" si="26"/>
        <v>#DIV/0!</v>
      </c>
      <c r="I106" s="81"/>
    </row>
    <row r="107" spans="1:10" ht="14.45" customHeight="1" x14ac:dyDescent="0.25">
      <c r="A107" s="185">
        <v>34</v>
      </c>
      <c r="B107" s="186"/>
      <c r="C107" s="187"/>
      <c r="D107" s="360" t="s">
        <v>66</v>
      </c>
      <c r="E107" s="91">
        <f t="shared" ref="E107:G107" si="32">SUM(E108)</f>
        <v>610</v>
      </c>
      <c r="F107" s="91">
        <f t="shared" si="32"/>
        <v>0</v>
      </c>
      <c r="G107" s="361">
        <f t="shared" si="32"/>
        <v>297.51</v>
      </c>
      <c r="H107" s="487">
        <f t="shared" si="26"/>
        <v>48.772131147540982</v>
      </c>
    </row>
    <row r="108" spans="1:10" ht="26.45" customHeight="1" x14ac:dyDescent="0.25">
      <c r="A108" s="231">
        <v>343</v>
      </c>
      <c r="B108" s="200"/>
      <c r="C108" s="201"/>
      <c r="D108" s="362" t="s">
        <v>190</v>
      </c>
      <c r="E108" s="47">
        <v>610</v>
      </c>
      <c r="F108" s="47">
        <f t="shared" ref="F108:G108" si="33">SUM(F109+F110)</f>
        <v>0</v>
      </c>
      <c r="G108" s="363">
        <f t="shared" si="33"/>
        <v>297.51</v>
      </c>
      <c r="H108" s="486">
        <f t="shared" si="26"/>
        <v>48.772131147540982</v>
      </c>
    </row>
    <row r="109" spans="1:10" ht="30.6" customHeight="1" x14ac:dyDescent="0.25">
      <c r="A109" s="232">
        <v>3431</v>
      </c>
      <c r="B109" s="233"/>
      <c r="C109" s="234"/>
      <c r="D109" s="364" t="s">
        <v>173</v>
      </c>
      <c r="E109" s="101"/>
      <c r="F109" s="101"/>
      <c r="G109" s="365">
        <v>297.51</v>
      </c>
      <c r="H109" s="488" t="e">
        <f t="shared" si="26"/>
        <v>#DIV/0!</v>
      </c>
    </row>
    <row r="110" spans="1:10" ht="31.9" customHeight="1" x14ac:dyDescent="0.25">
      <c r="A110" s="232">
        <v>3433</v>
      </c>
      <c r="B110" s="233"/>
      <c r="C110" s="234"/>
      <c r="D110" s="364" t="s">
        <v>175</v>
      </c>
      <c r="E110" s="101"/>
      <c r="F110" s="101"/>
      <c r="G110" s="365"/>
      <c r="H110" s="488" t="e">
        <f t="shared" si="26"/>
        <v>#DIV/0!</v>
      </c>
    </row>
    <row r="111" spans="1:10" s="100" customFormat="1" ht="31.9" customHeight="1" x14ac:dyDescent="0.25">
      <c r="A111" s="620" t="s">
        <v>68</v>
      </c>
      <c r="B111" s="620"/>
      <c r="C111" s="620"/>
      <c r="D111" s="372" t="s">
        <v>86</v>
      </c>
      <c r="E111" s="209">
        <f>SUM(E112+E149+E156)</f>
        <v>1309898</v>
      </c>
      <c r="F111" s="209">
        <f>SUM(F112+F149+F156)</f>
        <v>0</v>
      </c>
      <c r="G111" s="357">
        <f>SUM(G112+G149+G156)</f>
        <v>621821.91</v>
      </c>
      <c r="H111" s="484">
        <f t="shared" si="26"/>
        <v>47.471017590682635</v>
      </c>
      <c r="J111" s="508"/>
    </row>
    <row r="112" spans="1:10" ht="18.600000000000001" customHeight="1" x14ac:dyDescent="0.25">
      <c r="A112" s="621">
        <v>3</v>
      </c>
      <c r="B112" s="621"/>
      <c r="C112" s="621"/>
      <c r="D112" s="358" t="s">
        <v>6</v>
      </c>
      <c r="E112" s="175">
        <f>SUM(E113+E122+E146)</f>
        <v>1301538</v>
      </c>
      <c r="F112" s="175">
        <f>SUM(F113+F122+F146)</f>
        <v>0</v>
      </c>
      <c r="G112" s="359">
        <f>SUM(G113+G122+G146)</f>
        <v>621821.91</v>
      </c>
      <c r="H112" s="485">
        <f t="shared" si="26"/>
        <v>47.775932012741848</v>
      </c>
    </row>
    <row r="113" spans="1:8" s="100" customFormat="1" ht="18.600000000000001" customHeight="1" x14ac:dyDescent="0.25">
      <c r="A113" s="569">
        <v>31</v>
      </c>
      <c r="B113" s="570"/>
      <c r="C113" s="571"/>
      <c r="D113" s="360" t="s">
        <v>7</v>
      </c>
      <c r="E113" s="91">
        <f>E114+E118+E120</f>
        <v>1227649</v>
      </c>
      <c r="F113" s="91">
        <f>SUM(F114+F123+F127+F133+F147)</f>
        <v>0</v>
      </c>
      <c r="G113" s="361">
        <f>SUM(G114+G118+G120)</f>
        <v>581154.17000000004</v>
      </c>
      <c r="H113" s="487">
        <f t="shared" si="26"/>
        <v>47.338789018685311</v>
      </c>
    </row>
    <row r="114" spans="1:8" s="100" customFormat="1" ht="18.600000000000001" customHeight="1" x14ac:dyDescent="0.25">
      <c r="A114" s="196">
        <v>311</v>
      </c>
      <c r="B114" s="197"/>
      <c r="C114" s="188"/>
      <c r="D114" s="362" t="s">
        <v>195</v>
      </c>
      <c r="E114" s="47">
        <v>1017358</v>
      </c>
      <c r="F114" s="47">
        <f t="shared" ref="F114:G114" si="34">SUM(F115:F117)</f>
        <v>0</v>
      </c>
      <c r="G114" s="363">
        <f t="shared" si="34"/>
        <v>483478.64</v>
      </c>
      <c r="H114" s="486">
        <f t="shared" si="26"/>
        <v>47.522960452466094</v>
      </c>
    </row>
    <row r="115" spans="1:8" s="100" customFormat="1" ht="18.600000000000001" customHeight="1" x14ac:dyDescent="0.25">
      <c r="A115" s="198">
        <v>3111</v>
      </c>
      <c r="B115" s="86"/>
      <c r="C115" s="189"/>
      <c r="D115" s="364" t="s">
        <v>139</v>
      </c>
      <c r="E115" s="101"/>
      <c r="F115" s="101"/>
      <c r="G115" s="365">
        <v>455065.92</v>
      </c>
      <c r="H115" s="488" t="e">
        <f t="shared" si="26"/>
        <v>#DIV/0!</v>
      </c>
    </row>
    <row r="116" spans="1:8" s="100" customFormat="1" ht="18.600000000000001" customHeight="1" x14ac:dyDescent="0.25">
      <c r="A116" s="198">
        <v>3113</v>
      </c>
      <c r="B116" s="86"/>
      <c r="C116" s="189"/>
      <c r="D116" s="364" t="s">
        <v>140</v>
      </c>
      <c r="E116" s="101"/>
      <c r="F116" s="101"/>
      <c r="G116" s="365">
        <v>25158.38</v>
      </c>
      <c r="H116" s="488" t="e">
        <f t="shared" si="26"/>
        <v>#DIV/0!</v>
      </c>
    </row>
    <row r="117" spans="1:8" s="100" customFormat="1" ht="18.600000000000001" customHeight="1" x14ac:dyDescent="0.25">
      <c r="A117" s="198">
        <v>3114</v>
      </c>
      <c r="B117" s="86"/>
      <c r="C117" s="189"/>
      <c r="D117" s="364" t="s">
        <v>193</v>
      </c>
      <c r="E117" s="101"/>
      <c r="F117" s="101"/>
      <c r="G117" s="365">
        <v>3254.34</v>
      </c>
      <c r="H117" s="488" t="e">
        <f t="shared" si="26"/>
        <v>#DIV/0!</v>
      </c>
    </row>
    <row r="118" spans="1:8" s="100" customFormat="1" ht="18.600000000000001" customHeight="1" x14ac:dyDescent="0.25">
      <c r="A118" s="196">
        <v>312</v>
      </c>
      <c r="B118" s="197"/>
      <c r="C118" s="188"/>
      <c r="D118" s="362" t="s">
        <v>141</v>
      </c>
      <c r="E118" s="47">
        <v>46130</v>
      </c>
      <c r="F118" s="47">
        <f t="shared" ref="F118:G118" si="35">SUM(F119)</f>
        <v>0</v>
      </c>
      <c r="G118" s="363">
        <f t="shared" si="35"/>
        <v>19678.32</v>
      </c>
      <c r="H118" s="486">
        <f t="shared" si="26"/>
        <v>42.658400173422933</v>
      </c>
    </row>
    <row r="119" spans="1:8" s="100" customFormat="1" ht="18.600000000000001" customHeight="1" x14ac:dyDescent="0.25">
      <c r="A119" s="198">
        <v>3121</v>
      </c>
      <c r="B119" s="86"/>
      <c r="C119" s="189"/>
      <c r="D119" s="364" t="s">
        <v>141</v>
      </c>
      <c r="E119" s="101"/>
      <c r="F119" s="101"/>
      <c r="G119" s="365">
        <v>19678.32</v>
      </c>
      <c r="H119" s="488" t="e">
        <f t="shared" si="26"/>
        <v>#DIV/0!</v>
      </c>
    </row>
    <row r="120" spans="1:8" s="100" customFormat="1" ht="18.600000000000001" customHeight="1" x14ac:dyDescent="0.25">
      <c r="A120" s="196">
        <v>313</v>
      </c>
      <c r="B120" s="197"/>
      <c r="C120" s="188"/>
      <c r="D120" s="362" t="s">
        <v>142</v>
      </c>
      <c r="E120" s="47">
        <v>164161</v>
      </c>
      <c r="F120" s="47">
        <f t="shared" ref="F120:G120" si="36">SUM(F121)</f>
        <v>0</v>
      </c>
      <c r="G120" s="363">
        <f t="shared" si="36"/>
        <v>77997.210000000006</v>
      </c>
      <c r="H120" s="486">
        <f t="shared" si="26"/>
        <v>47.512630892843006</v>
      </c>
    </row>
    <row r="121" spans="1:8" s="100" customFormat="1" ht="29.45" customHeight="1" x14ac:dyDescent="0.25">
      <c r="A121" s="198">
        <v>3132</v>
      </c>
      <c r="B121" s="86"/>
      <c r="C121" s="189"/>
      <c r="D121" s="364" t="s">
        <v>196</v>
      </c>
      <c r="E121" s="101"/>
      <c r="F121" s="101"/>
      <c r="G121" s="365">
        <v>77997.210000000006</v>
      </c>
      <c r="H121" s="488" t="e">
        <f t="shared" si="26"/>
        <v>#DIV/0!</v>
      </c>
    </row>
    <row r="122" spans="1:8" s="100" customFormat="1" ht="18.600000000000001" customHeight="1" x14ac:dyDescent="0.25">
      <c r="A122" s="569">
        <v>32</v>
      </c>
      <c r="B122" s="570"/>
      <c r="C122" s="571"/>
      <c r="D122" s="360" t="s">
        <v>15</v>
      </c>
      <c r="E122" s="91">
        <f>E123+E127+E133+E143</f>
        <v>73889</v>
      </c>
      <c r="F122" s="91">
        <f>SUM(F123+F127+F133+F141+F143)</f>
        <v>0</v>
      </c>
      <c r="G122" s="361">
        <f>SUM(G123+G127+G133+G141+G143)</f>
        <v>40667.74</v>
      </c>
      <c r="H122" s="487">
        <f t="shared" si="26"/>
        <v>55.038963851182174</v>
      </c>
    </row>
    <row r="123" spans="1:8" ht="21.6" customHeight="1" x14ac:dyDescent="0.25">
      <c r="A123" s="196">
        <v>321</v>
      </c>
      <c r="B123" s="197"/>
      <c r="C123" s="188"/>
      <c r="D123" s="362" t="s">
        <v>145</v>
      </c>
      <c r="E123" s="47">
        <v>30865</v>
      </c>
      <c r="F123" s="47">
        <f t="shared" ref="F123:G123" si="37">SUM(F124:F126)</f>
        <v>0</v>
      </c>
      <c r="G123" s="363">
        <f t="shared" si="37"/>
        <v>14056.74</v>
      </c>
      <c r="H123" s="486">
        <f t="shared" si="26"/>
        <v>45.542653491009233</v>
      </c>
    </row>
    <row r="124" spans="1:8" s="100" customFormat="1" ht="21" customHeight="1" x14ac:dyDescent="0.25">
      <c r="A124" s="198">
        <v>3211</v>
      </c>
      <c r="B124" s="86"/>
      <c r="C124" s="189"/>
      <c r="D124" s="364" t="s">
        <v>146</v>
      </c>
      <c r="E124" s="101"/>
      <c r="F124" s="101"/>
      <c r="G124" s="365">
        <v>232</v>
      </c>
      <c r="H124" s="488" t="e">
        <f t="shared" si="26"/>
        <v>#DIV/0!</v>
      </c>
    </row>
    <row r="125" spans="1:8" ht="24.6" customHeight="1" x14ac:dyDescent="0.25">
      <c r="A125" s="198">
        <v>3212</v>
      </c>
      <c r="B125" s="86"/>
      <c r="C125" s="189"/>
      <c r="D125" s="364" t="s">
        <v>197</v>
      </c>
      <c r="E125" s="101"/>
      <c r="F125" s="101"/>
      <c r="G125" s="365">
        <v>13824.74</v>
      </c>
      <c r="H125" s="488" t="e">
        <f t="shared" si="26"/>
        <v>#DIV/0!</v>
      </c>
    </row>
    <row r="126" spans="1:8" ht="21" customHeight="1" x14ac:dyDescent="0.25">
      <c r="A126" s="198">
        <v>3213</v>
      </c>
      <c r="B126" s="194"/>
      <c r="C126" s="195"/>
      <c r="D126" s="374" t="s">
        <v>210</v>
      </c>
      <c r="E126" s="101"/>
      <c r="F126" s="101"/>
      <c r="G126" s="365"/>
      <c r="H126" s="488" t="e">
        <f t="shared" si="26"/>
        <v>#DIV/0!</v>
      </c>
    </row>
    <row r="127" spans="1:8" ht="19.899999999999999" customHeight="1" x14ac:dyDescent="0.25">
      <c r="A127" s="196">
        <v>322</v>
      </c>
      <c r="B127" s="244"/>
      <c r="C127" s="245"/>
      <c r="D127" s="380" t="s">
        <v>149</v>
      </c>
      <c r="E127" s="246">
        <v>6686</v>
      </c>
      <c r="F127" s="246">
        <f>SUM(F128+F129+F131+F132)</f>
        <v>0</v>
      </c>
      <c r="G127" s="381">
        <f>SUM(G128+G129+G131+G132)</f>
        <v>52.88</v>
      </c>
      <c r="H127" s="486">
        <f t="shared" si="26"/>
        <v>0.79090637152258447</v>
      </c>
    </row>
    <row r="128" spans="1:8" ht="26.45" customHeight="1" x14ac:dyDescent="0.25">
      <c r="A128" s="198">
        <v>3221</v>
      </c>
      <c r="B128" s="194"/>
      <c r="C128" s="195"/>
      <c r="D128" s="374" t="s">
        <v>202</v>
      </c>
      <c r="E128" s="101"/>
      <c r="F128" s="101"/>
      <c r="G128" s="365">
        <v>52.88</v>
      </c>
      <c r="H128" s="488" t="e">
        <f t="shared" si="26"/>
        <v>#DIV/0!</v>
      </c>
    </row>
    <row r="129" spans="1:8" s="100" customFormat="1" ht="19.149999999999999" customHeight="1" x14ac:dyDescent="0.25">
      <c r="A129" s="198">
        <v>3222</v>
      </c>
      <c r="B129" s="194"/>
      <c r="C129" s="195"/>
      <c r="D129" s="374" t="s">
        <v>151</v>
      </c>
      <c r="E129" s="101"/>
      <c r="F129" s="101"/>
      <c r="G129" s="365"/>
      <c r="H129" s="488" t="e">
        <f t="shared" si="26"/>
        <v>#DIV/0!</v>
      </c>
    </row>
    <row r="130" spans="1:8" s="100" customFormat="1" ht="19.149999999999999" customHeight="1" x14ac:dyDescent="0.25">
      <c r="A130" s="423">
        <v>3223</v>
      </c>
      <c r="B130" s="421"/>
      <c r="C130" s="422"/>
      <c r="D130" s="364" t="s">
        <v>152</v>
      </c>
      <c r="E130" s="101"/>
      <c r="F130" s="101"/>
      <c r="G130" s="365"/>
      <c r="H130" s="488" t="e">
        <f t="shared" si="26"/>
        <v>#DIV/0!</v>
      </c>
    </row>
    <row r="131" spans="1:8" s="100" customFormat="1" ht="28.5" customHeight="1" x14ac:dyDescent="0.25">
      <c r="A131" s="198">
        <v>3224</v>
      </c>
      <c r="B131" s="323"/>
      <c r="C131" s="324"/>
      <c r="D131" s="364" t="s">
        <v>153</v>
      </c>
      <c r="E131" s="101"/>
      <c r="F131" s="101"/>
      <c r="G131" s="365"/>
      <c r="H131" s="488" t="e">
        <f t="shared" si="26"/>
        <v>#DIV/0!</v>
      </c>
    </row>
    <row r="132" spans="1:8" s="100" customFormat="1" ht="20.25" customHeight="1" x14ac:dyDescent="0.25">
      <c r="A132" s="616">
        <v>3225</v>
      </c>
      <c r="B132" s="617"/>
      <c r="C132" s="618"/>
      <c r="D132" s="364" t="s">
        <v>203</v>
      </c>
      <c r="E132" s="101"/>
      <c r="F132" s="101"/>
      <c r="G132" s="365"/>
      <c r="H132" s="488" t="e">
        <f t="shared" si="26"/>
        <v>#DIV/0!</v>
      </c>
    </row>
    <row r="133" spans="1:8" s="100" customFormat="1" ht="19.149999999999999" customHeight="1" x14ac:dyDescent="0.25">
      <c r="A133" s="196">
        <v>323</v>
      </c>
      <c r="B133" s="236"/>
      <c r="C133" s="237"/>
      <c r="D133" s="382" t="s">
        <v>156</v>
      </c>
      <c r="E133" s="47">
        <v>31421</v>
      </c>
      <c r="F133" s="47">
        <f>SUM(F140+F138)</f>
        <v>0</v>
      </c>
      <c r="G133" s="363">
        <f>SUM(G134:G140)</f>
        <v>20439.420000000002</v>
      </c>
      <c r="H133" s="486">
        <f t="shared" si="26"/>
        <v>65.05018936380128</v>
      </c>
    </row>
    <row r="134" spans="1:8" s="100" customFormat="1" ht="19.149999999999999" customHeight="1" x14ac:dyDescent="0.25">
      <c r="A134" s="616">
        <v>3231</v>
      </c>
      <c r="B134" s="617"/>
      <c r="C134" s="618"/>
      <c r="D134" s="373" t="s">
        <v>205</v>
      </c>
      <c r="E134" s="321"/>
      <c r="F134" s="321"/>
      <c r="G134" s="367">
        <v>4707.22</v>
      </c>
      <c r="H134" s="488" t="e">
        <f t="shared" si="26"/>
        <v>#DIV/0!</v>
      </c>
    </row>
    <row r="135" spans="1:8" s="100" customFormat="1" ht="24" customHeight="1" x14ac:dyDescent="0.25">
      <c r="A135" s="616">
        <v>3232</v>
      </c>
      <c r="B135" s="617"/>
      <c r="C135" s="618"/>
      <c r="D135" s="364" t="s">
        <v>158</v>
      </c>
      <c r="E135" s="321"/>
      <c r="F135" s="321"/>
      <c r="G135" s="367"/>
      <c r="H135" s="488" t="e">
        <f t="shared" si="26"/>
        <v>#DIV/0!</v>
      </c>
    </row>
    <row r="136" spans="1:8" s="100" customFormat="1" ht="19.149999999999999" customHeight="1" x14ac:dyDescent="0.25">
      <c r="A136" s="616">
        <v>3234</v>
      </c>
      <c r="B136" s="617"/>
      <c r="C136" s="618"/>
      <c r="D136" s="364" t="s">
        <v>160</v>
      </c>
      <c r="E136" s="321"/>
      <c r="F136" s="321"/>
      <c r="G136" s="367"/>
      <c r="H136" s="488" t="e">
        <f t="shared" ref="H136:H202" si="38">G136/E136*100</f>
        <v>#DIV/0!</v>
      </c>
    </row>
    <row r="137" spans="1:8" s="100" customFormat="1" ht="19.149999999999999" customHeight="1" x14ac:dyDescent="0.25">
      <c r="A137" s="616">
        <v>3236</v>
      </c>
      <c r="B137" s="617"/>
      <c r="C137" s="618"/>
      <c r="D137" s="374" t="s">
        <v>207</v>
      </c>
      <c r="E137" s="321"/>
      <c r="F137" s="321"/>
      <c r="G137" s="367"/>
      <c r="H137" s="488" t="e">
        <f t="shared" si="38"/>
        <v>#DIV/0!</v>
      </c>
    </row>
    <row r="138" spans="1:8" s="100" customFormat="1" ht="19.149999999999999" customHeight="1" x14ac:dyDescent="0.25">
      <c r="A138" s="616">
        <v>3237</v>
      </c>
      <c r="B138" s="617"/>
      <c r="C138" s="618"/>
      <c r="D138" s="374" t="s">
        <v>208</v>
      </c>
      <c r="E138" s="321"/>
      <c r="F138" s="321"/>
      <c r="G138" s="367">
        <v>15730.54</v>
      </c>
      <c r="H138" s="488" t="e">
        <f t="shared" si="38"/>
        <v>#DIV/0!</v>
      </c>
    </row>
    <row r="139" spans="1:8" s="100" customFormat="1" ht="19.149999999999999" customHeight="1" x14ac:dyDescent="0.25">
      <c r="A139" s="502">
        <v>3238</v>
      </c>
      <c r="B139" s="503"/>
      <c r="C139" s="504"/>
      <c r="D139" s="374" t="s">
        <v>164</v>
      </c>
      <c r="E139" s="321"/>
      <c r="F139" s="321"/>
      <c r="G139" s="367">
        <v>1.66</v>
      </c>
      <c r="H139" s="488"/>
    </row>
    <row r="140" spans="1:8" s="100" customFormat="1" ht="20.45" customHeight="1" x14ac:dyDescent="0.25">
      <c r="A140" s="198">
        <v>3239</v>
      </c>
      <c r="B140" s="194"/>
      <c r="C140" s="195"/>
      <c r="D140" s="374" t="s">
        <v>165</v>
      </c>
      <c r="E140" s="101"/>
      <c r="F140" s="101"/>
      <c r="G140" s="365"/>
      <c r="H140" s="488" t="e">
        <f t="shared" si="38"/>
        <v>#DIV/0!</v>
      </c>
    </row>
    <row r="141" spans="1:8" s="100" customFormat="1" ht="26.45" customHeight="1" x14ac:dyDescent="0.25">
      <c r="A141" s="322">
        <v>324</v>
      </c>
      <c r="B141" s="328"/>
      <c r="C141" s="329"/>
      <c r="D141" s="382" t="s">
        <v>211</v>
      </c>
      <c r="E141" s="47">
        <f t="shared" ref="E141:G141" si="39">SUM(E142)</f>
        <v>0</v>
      </c>
      <c r="F141" s="47">
        <f t="shared" si="39"/>
        <v>0</v>
      </c>
      <c r="G141" s="363">
        <f t="shared" si="39"/>
        <v>0</v>
      </c>
      <c r="H141" s="486" t="e">
        <f t="shared" si="38"/>
        <v>#DIV/0!</v>
      </c>
    </row>
    <row r="142" spans="1:8" s="100" customFormat="1" ht="26.45" customHeight="1" x14ac:dyDescent="0.25">
      <c r="A142" s="198">
        <v>3241</v>
      </c>
      <c r="B142" s="194"/>
      <c r="C142" s="195"/>
      <c r="D142" s="374" t="s">
        <v>211</v>
      </c>
      <c r="E142" s="101"/>
      <c r="F142" s="101"/>
      <c r="G142" s="365"/>
      <c r="H142" s="488" t="e">
        <f t="shared" si="38"/>
        <v>#DIV/0!</v>
      </c>
    </row>
    <row r="143" spans="1:8" s="100" customFormat="1" ht="26.45" customHeight="1" x14ac:dyDescent="0.25">
      <c r="A143" s="334">
        <v>329</v>
      </c>
      <c r="B143" s="208"/>
      <c r="C143" s="199"/>
      <c r="D143" s="379" t="s">
        <v>166</v>
      </c>
      <c r="E143" s="47">
        <v>4917</v>
      </c>
      <c r="F143" s="47">
        <f>F144+F145</f>
        <v>0</v>
      </c>
      <c r="G143" s="363">
        <f>G144+G145</f>
        <v>6118.7</v>
      </c>
      <c r="H143" s="486">
        <f t="shared" si="38"/>
        <v>124.43969900345739</v>
      </c>
    </row>
    <row r="144" spans="1:8" s="100" customFormat="1" ht="26.45" customHeight="1" x14ac:dyDescent="0.25">
      <c r="A144" s="333">
        <v>3295</v>
      </c>
      <c r="B144" s="205"/>
      <c r="C144" s="206"/>
      <c r="D144" s="383" t="s">
        <v>171</v>
      </c>
      <c r="E144" s="101"/>
      <c r="F144" s="101"/>
      <c r="G144" s="365">
        <v>1960</v>
      </c>
      <c r="H144" s="488" t="e">
        <f t="shared" si="38"/>
        <v>#DIV/0!</v>
      </c>
    </row>
    <row r="145" spans="1:8" s="100" customFormat="1" ht="26.45" customHeight="1" x14ac:dyDescent="0.25">
      <c r="A145" s="333">
        <v>3299</v>
      </c>
      <c r="B145" s="205"/>
      <c r="C145" s="206"/>
      <c r="D145" s="377" t="s">
        <v>166</v>
      </c>
      <c r="E145" s="101"/>
      <c r="F145" s="101"/>
      <c r="G145" s="365">
        <v>4158.7</v>
      </c>
      <c r="H145" s="488" t="e">
        <f t="shared" si="38"/>
        <v>#DIV/0!</v>
      </c>
    </row>
    <row r="146" spans="1:8" s="100" customFormat="1" ht="39" customHeight="1" x14ac:dyDescent="0.25">
      <c r="A146" s="248">
        <v>37</v>
      </c>
      <c r="B146" s="249"/>
      <c r="C146" s="250"/>
      <c r="D146" s="358" t="s">
        <v>39</v>
      </c>
      <c r="E146" s="175">
        <f t="shared" ref="E146:G147" si="40">SUM(E147)</f>
        <v>0</v>
      </c>
      <c r="F146" s="175">
        <f t="shared" si="40"/>
        <v>0</v>
      </c>
      <c r="G146" s="359">
        <f t="shared" si="40"/>
        <v>0</v>
      </c>
      <c r="H146" s="485" t="e">
        <f t="shared" si="38"/>
        <v>#DIV/0!</v>
      </c>
    </row>
    <row r="147" spans="1:8" ht="25.5" x14ac:dyDescent="0.25">
      <c r="A147" s="202">
        <v>372</v>
      </c>
      <c r="B147" s="239"/>
      <c r="C147" s="240"/>
      <c r="D147" s="360" t="s">
        <v>212</v>
      </c>
      <c r="E147" s="91">
        <f t="shared" si="40"/>
        <v>0</v>
      </c>
      <c r="F147" s="91">
        <f t="shared" si="40"/>
        <v>0</v>
      </c>
      <c r="G147" s="361">
        <f t="shared" si="40"/>
        <v>0</v>
      </c>
      <c r="H147" s="487" t="e">
        <f t="shared" si="38"/>
        <v>#DIV/0!</v>
      </c>
    </row>
    <row r="148" spans="1:8" s="100" customFormat="1" ht="25.5" x14ac:dyDescent="0.25">
      <c r="A148" s="251">
        <v>3722</v>
      </c>
      <c r="B148" s="233"/>
      <c r="C148" s="234"/>
      <c r="D148" s="364" t="s">
        <v>191</v>
      </c>
      <c r="E148" s="101"/>
      <c r="F148" s="101"/>
      <c r="G148" s="365"/>
      <c r="H148" s="488" t="e">
        <f t="shared" si="38"/>
        <v>#DIV/0!</v>
      </c>
    </row>
    <row r="149" spans="1:8" s="100" customFormat="1" ht="25.5" x14ac:dyDescent="0.25">
      <c r="A149" s="604">
        <v>4</v>
      </c>
      <c r="B149" s="605"/>
      <c r="C149" s="606"/>
      <c r="D149" s="384" t="s">
        <v>8</v>
      </c>
      <c r="E149" s="175">
        <f t="shared" ref="E149:G149" si="41">SUM(E150+E154)</f>
        <v>8360</v>
      </c>
      <c r="F149" s="175">
        <f t="shared" si="41"/>
        <v>0</v>
      </c>
      <c r="G149" s="359">
        <f t="shared" si="41"/>
        <v>0</v>
      </c>
      <c r="H149" s="485">
        <f t="shared" si="38"/>
        <v>0</v>
      </c>
    </row>
    <row r="150" spans="1:8" s="100" customFormat="1" ht="25.5" x14ac:dyDescent="0.25">
      <c r="A150" s="607">
        <v>42</v>
      </c>
      <c r="B150" s="608"/>
      <c r="C150" s="609"/>
      <c r="D150" s="385" t="s">
        <v>20</v>
      </c>
      <c r="E150" s="91">
        <f t="shared" ref="E150:G150" si="42">SUM(E151+E154)</f>
        <v>8360</v>
      </c>
      <c r="F150" s="91">
        <f t="shared" si="42"/>
        <v>0</v>
      </c>
      <c r="G150" s="361">
        <f t="shared" si="42"/>
        <v>0</v>
      </c>
      <c r="H150" s="487">
        <f t="shared" si="38"/>
        <v>0</v>
      </c>
    </row>
    <row r="151" spans="1:8" s="100" customFormat="1" x14ac:dyDescent="0.25">
      <c r="A151" s="231">
        <v>422</v>
      </c>
      <c r="B151" s="200"/>
      <c r="C151" s="201"/>
      <c r="D151" s="386" t="s">
        <v>213</v>
      </c>
      <c r="E151" s="47">
        <v>8360</v>
      </c>
      <c r="F151" s="47">
        <f>SUM(F152+F153)</f>
        <v>0</v>
      </c>
      <c r="G151" s="363">
        <f>SUM(G152+G153)</f>
        <v>0</v>
      </c>
      <c r="H151" s="486">
        <f t="shared" si="38"/>
        <v>0</v>
      </c>
    </row>
    <row r="152" spans="1:8" s="100" customFormat="1" x14ac:dyDescent="0.25">
      <c r="A152" s="232">
        <v>4221</v>
      </c>
      <c r="B152" s="233"/>
      <c r="C152" s="234"/>
      <c r="D152" s="387" t="s">
        <v>204</v>
      </c>
      <c r="E152" s="101"/>
      <c r="F152" s="101"/>
      <c r="G152" s="365"/>
      <c r="H152" s="488" t="e">
        <f t="shared" si="38"/>
        <v>#DIV/0!</v>
      </c>
    </row>
    <row r="153" spans="1:8" s="100" customFormat="1" ht="25.5" x14ac:dyDescent="0.25">
      <c r="A153" s="232">
        <v>4227</v>
      </c>
      <c r="B153" s="233"/>
      <c r="C153" s="234"/>
      <c r="D153" s="387" t="s">
        <v>183</v>
      </c>
      <c r="E153" s="101"/>
      <c r="F153" s="101"/>
      <c r="G153" s="365"/>
      <c r="H153" s="488" t="e">
        <f t="shared" si="38"/>
        <v>#DIV/0!</v>
      </c>
    </row>
    <row r="154" spans="1:8" s="100" customFormat="1" ht="25.5" x14ac:dyDescent="0.25">
      <c r="A154" s="231">
        <v>424</v>
      </c>
      <c r="B154" s="200"/>
      <c r="C154" s="201"/>
      <c r="D154" s="386" t="s">
        <v>184</v>
      </c>
      <c r="E154" s="47">
        <f t="shared" ref="E154:G154" si="43">SUM(E155)</f>
        <v>0</v>
      </c>
      <c r="F154" s="47">
        <f t="shared" si="43"/>
        <v>0</v>
      </c>
      <c r="G154" s="363">
        <f t="shared" si="43"/>
        <v>0</v>
      </c>
      <c r="H154" s="486" t="e">
        <f t="shared" si="38"/>
        <v>#DIV/0!</v>
      </c>
    </row>
    <row r="155" spans="1:8" s="100" customFormat="1" x14ac:dyDescent="0.25">
      <c r="A155" s="232">
        <v>4241</v>
      </c>
      <c r="B155" s="233"/>
      <c r="C155" s="234"/>
      <c r="D155" s="387" t="s">
        <v>185</v>
      </c>
      <c r="E155" s="101"/>
      <c r="F155" s="101"/>
      <c r="G155" s="365"/>
      <c r="H155" s="488" t="e">
        <f t="shared" si="38"/>
        <v>#DIV/0!</v>
      </c>
    </row>
    <row r="156" spans="1:8" s="100" customFormat="1" ht="25.5" x14ac:dyDescent="0.25">
      <c r="A156" s="337">
        <v>5</v>
      </c>
      <c r="B156" s="336"/>
      <c r="C156" s="335"/>
      <c r="D156" s="388" t="s">
        <v>11</v>
      </c>
      <c r="E156" s="175">
        <f t="shared" ref="E156:G158" si="44">E157</f>
        <v>0</v>
      </c>
      <c r="F156" s="175">
        <f t="shared" si="44"/>
        <v>0</v>
      </c>
      <c r="G156" s="359">
        <f t="shared" si="44"/>
        <v>0</v>
      </c>
      <c r="H156" s="485" t="e">
        <f t="shared" si="38"/>
        <v>#DIV/0!</v>
      </c>
    </row>
    <row r="157" spans="1:8" s="100" customFormat="1" ht="25.5" x14ac:dyDescent="0.25">
      <c r="A157" s="325">
        <v>54</v>
      </c>
      <c r="B157" s="326"/>
      <c r="C157" s="327"/>
      <c r="D157" s="389" t="s">
        <v>17</v>
      </c>
      <c r="E157" s="91">
        <f t="shared" si="44"/>
        <v>0</v>
      </c>
      <c r="F157" s="91">
        <f t="shared" si="44"/>
        <v>0</v>
      </c>
      <c r="G157" s="361">
        <f t="shared" si="44"/>
        <v>0</v>
      </c>
      <c r="H157" s="487" t="e">
        <f t="shared" si="38"/>
        <v>#DIV/0!</v>
      </c>
    </row>
    <row r="158" spans="1:8" s="100" customFormat="1" ht="39" customHeight="1" x14ac:dyDescent="0.25">
      <c r="A158" s="231">
        <v>543</v>
      </c>
      <c r="B158" s="200"/>
      <c r="C158" s="201"/>
      <c r="D158" s="390" t="s">
        <v>220</v>
      </c>
      <c r="E158" s="47">
        <v>0</v>
      </c>
      <c r="F158" s="47">
        <f t="shared" si="44"/>
        <v>0</v>
      </c>
      <c r="G158" s="363">
        <f t="shared" si="44"/>
        <v>0</v>
      </c>
      <c r="H158" s="486" t="e">
        <f t="shared" si="38"/>
        <v>#DIV/0!</v>
      </c>
    </row>
    <row r="159" spans="1:8" s="100" customFormat="1" ht="39" customHeight="1" x14ac:dyDescent="0.25">
      <c r="A159" s="232">
        <v>5431</v>
      </c>
      <c r="B159" s="233"/>
      <c r="C159" s="234"/>
      <c r="D159" s="391" t="s">
        <v>220</v>
      </c>
      <c r="E159" s="101"/>
      <c r="F159" s="101"/>
      <c r="G159" s="365"/>
      <c r="H159" s="488" t="e">
        <f t="shared" si="38"/>
        <v>#DIV/0!</v>
      </c>
    </row>
    <row r="160" spans="1:8" s="100" customFormat="1" ht="39" customHeight="1" x14ac:dyDescent="0.25">
      <c r="A160" s="630" t="s">
        <v>255</v>
      </c>
      <c r="B160" s="630"/>
      <c r="C160" s="630"/>
      <c r="D160" s="631" t="s">
        <v>256</v>
      </c>
      <c r="E160" s="635">
        <v>4709</v>
      </c>
      <c r="F160" s="635"/>
      <c r="G160" s="636">
        <v>0</v>
      </c>
      <c r="H160" s="637"/>
    </row>
    <row r="161" spans="1:8" s="100" customFormat="1" ht="39" customHeight="1" x14ac:dyDescent="0.25">
      <c r="A161" s="638">
        <v>922</v>
      </c>
      <c r="B161" s="639"/>
      <c r="C161" s="640"/>
      <c r="D161" s="634"/>
      <c r="E161" s="632">
        <v>4709</v>
      </c>
      <c r="F161" s="632"/>
      <c r="G161" s="633">
        <v>0</v>
      </c>
      <c r="H161" s="488"/>
    </row>
    <row r="162" spans="1:8" ht="25.5" x14ac:dyDescent="0.25">
      <c r="A162" s="592" t="s">
        <v>69</v>
      </c>
      <c r="B162" s="593"/>
      <c r="C162" s="594"/>
      <c r="D162" s="392" t="s">
        <v>70</v>
      </c>
      <c r="E162" s="103">
        <f t="shared" ref="E162:G166" si="45">SUM(E163)</f>
        <v>21505</v>
      </c>
      <c r="F162" s="103">
        <f t="shared" si="45"/>
        <v>0</v>
      </c>
      <c r="G162" s="309">
        <f t="shared" si="45"/>
        <v>0</v>
      </c>
      <c r="H162" s="483">
        <f t="shared" si="38"/>
        <v>0</v>
      </c>
    </row>
    <row r="163" spans="1:8" x14ac:dyDescent="0.25">
      <c r="A163" s="613" t="s">
        <v>65</v>
      </c>
      <c r="B163" s="614"/>
      <c r="C163" s="615"/>
      <c r="D163" s="372" t="s">
        <v>67</v>
      </c>
      <c r="E163" s="209">
        <f t="shared" si="45"/>
        <v>21505</v>
      </c>
      <c r="F163" s="209">
        <f t="shared" si="45"/>
        <v>0</v>
      </c>
      <c r="G163" s="357">
        <f t="shared" si="45"/>
        <v>0</v>
      </c>
      <c r="H163" s="484">
        <f t="shared" si="38"/>
        <v>0</v>
      </c>
    </row>
    <row r="164" spans="1:8" x14ac:dyDescent="0.25">
      <c r="A164" s="604">
        <v>3</v>
      </c>
      <c r="B164" s="605"/>
      <c r="C164" s="606"/>
      <c r="D164" s="358" t="s">
        <v>6</v>
      </c>
      <c r="E164" s="175">
        <f t="shared" si="45"/>
        <v>21505</v>
      </c>
      <c r="F164" s="175">
        <f t="shared" si="45"/>
        <v>0</v>
      </c>
      <c r="G164" s="359">
        <f t="shared" si="45"/>
        <v>0</v>
      </c>
      <c r="H164" s="485">
        <f t="shared" si="38"/>
        <v>0</v>
      </c>
    </row>
    <row r="165" spans="1:8" s="100" customFormat="1" x14ac:dyDescent="0.25">
      <c r="A165" s="238">
        <v>32</v>
      </c>
      <c r="B165" s="239"/>
      <c r="C165" s="240"/>
      <c r="D165" s="370" t="s">
        <v>15</v>
      </c>
      <c r="E165" s="91">
        <f t="shared" si="45"/>
        <v>21505</v>
      </c>
      <c r="F165" s="91">
        <f t="shared" si="45"/>
        <v>0</v>
      </c>
      <c r="G165" s="361">
        <f t="shared" si="45"/>
        <v>0</v>
      </c>
      <c r="H165" s="487">
        <f t="shared" si="38"/>
        <v>0</v>
      </c>
    </row>
    <row r="166" spans="1:8" s="100" customFormat="1" x14ac:dyDescent="0.25">
      <c r="A166" s="235">
        <v>323</v>
      </c>
      <c r="B166" s="236"/>
      <c r="C166" s="237"/>
      <c r="D166" s="382" t="s">
        <v>156</v>
      </c>
      <c r="E166" s="47">
        <v>21505</v>
      </c>
      <c r="F166" s="47">
        <f t="shared" si="45"/>
        <v>0</v>
      </c>
      <c r="G166" s="363">
        <f t="shared" si="45"/>
        <v>0</v>
      </c>
      <c r="H166" s="486">
        <f t="shared" si="38"/>
        <v>0</v>
      </c>
    </row>
    <row r="167" spans="1:8" ht="27.75" customHeight="1" x14ac:dyDescent="0.25">
      <c r="A167" s="573">
        <v>3232</v>
      </c>
      <c r="B167" s="574"/>
      <c r="C167" s="575"/>
      <c r="D167" s="374" t="s">
        <v>158</v>
      </c>
      <c r="E167" s="101"/>
      <c r="F167" s="101"/>
      <c r="G167" s="365"/>
      <c r="H167" s="488" t="e">
        <f t="shared" si="38"/>
        <v>#DIV/0!</v>
      </c>
    </row>
    <row r="168" spans="1:8" ht="25.5" x14ac:dyDescent="0.25">
      <c r="A168" s="576" t="s">
        <v>71</v>
      </c>
      <c r="B168" s="577"/>
      <c r="C168" s="578"/>
      <c r="D168" s="392" t="s">
        <v>72</v>
      </c>
      <c r="E168" s="103">
        <f t="shared" ref="E168:G169" si="46">SUM(E169)</f>
        <v>33125</v>
      </c>
      <c r="F168" s="103">
        <f t="shared" si="46"/>
        <v>0</v>
      </c>
      <c r="G168" s="309">
        <f t="shared" si="46"/>
        <v>0</v>
      </c>
      <c r="H168" s="483">
        <f t="shared" si="38"/>
        <v>0</v>
      </c>
    </row>
    <row r="169" spans="1:8" x14ac:dyDescent="0.25">
      <c r="A169" s="580" t="s">
        <v>65</v>
      </c>
      <c r="B169" s="581"/>
      <c r="C169" s="582"/>
      <c r="D169" s="393" t="s">
        <v>67</v>
      </c>
      <c r="E169" s="209">
        <f t="shared" si="46"/>
        <v>33125</v>
      </c>
      <c r="F169" s="209">
        <f t="shared" si="46"/>
        <v>0</v>
      </c>
      <c r="G169" s="357">
        <f t="shared" si="46"/>
        <v>0</v>
      </c>
      <c r="H169" s="484">
        <f t="shared" si="38"/>
        <v>0</v>
      </c>
    </row>
    <row r="170" spans="1:8" ht="25.5" x14ac:dyDescent="0.25">
      <c r="A170" s="604">
        <v>4</v>
      </c>
      <c r="B170" s="605"/>
      <c r="C170" s="606"/>
      <c r="D170" s="384" t="s">
        <v>8</v>
      </c>
      <c r="E170" s="175">
        <f>SUM(E172)</f>
        <v>33125</v>
      </c>
      <c r="F170" s="175">
        <f>SUM(F171+F172)</f>
        <v>0</v>
      </c>
      <c r="G170" s="359">
        <f>SUM(G171+G172)</f>
        <v>0</v>
      </c>
      <c r="H170" s="485">
        <f t="shared" si="38"/>
        <v>0</v>
      </c>
    </row>
    <row r="171" spans="1:8" ht="25.5" x14ac:dyDescent="0.25">
      <c r="A171" s="607">
        <v>45</v>
      </c>
      <c r="B171" s="608"/>
      <c r="C171" s="609"/>
      <c r="D171" s="385" t="s">
        <v>40</v>
      </c>
      <c r="E171" s="91">
        <f t="shared" ref="E171:G172" si="47">SUM(E172)</f>
        <v>33125</v>
      </c>
      <c r="F171" s="91">
        <f t="shared" si="47"/>
        <v>0</v>
      </c>
      <c r="G171" s="361">
        <f t="shared" si="47"/>
        <v>0</v>
      </c>
      <c r="H171" s="487">
        <f t="shared" si="38"/>
        <v>0</v>
      </c>
    </row>
    <row r="172" spans="1:8" ht="25.5" x14ac:dyDescent="0.25">
      <c r="A172" s="610">
        <v>451</v>
      </c>
      <c r="B172" s="611"/>
      <c r="C172" s="612"/>
      <c r="D172" s="386" t="s">
        <v>214</v>
      </c>
      <c r="E172" s="47">
        <v>33125</v>
      </c>
      <c r="F172" s="47">
        <f t="shared" si="47"/>
        <v>0</v>
      </c>
      <c r="G172" s="363">
        <f t="shared" si="47"/>
        <v>0</v>
      </c>
      <c r="H172" s="486">
        <f t="shared" si="38"/>
        <v>0</v>
      </c>
    </row>
    <row r="173" spans="1:8" s="100" customFormat="1" ht="25.5" x14ac:dyDescent="0.25">
      <c r="A173" s="193">
        <v>4511</v>
      </c>
      <c r="B173" s="194"/>
      <c r="C173" s="195"/>
      <c r="D173" s="386" t="s">
        <v>214</v>
      </c>
      <c r="E173" s="101"/>
      <c r="F173" s="101"/>
      <c r="G173" s="365"/>
      <c r="H173" s="488" t="e">
        <f t="shared" si="38"/>
        <v>#DIV/0!</v>
      </c>
    </row>
    <row r="174" spans="1:8" ht="25.5" x14ac:dyDescent="0.25">
      <c r="A174" s="595" t="s">
        <v>73</v>
      </c>
      <c r="B174" s="596"/>
      <c r="C174" s="597"/>
      <c r="D174" s="394" t="s">
        <v>74</v>
      </c>
      <c r="E174" s="56">
        <f>SUM(E175+E181+E188+E198+E208+E262+E283+E289)</f>
        <v>132476</v>
      </c>
      <c r="F174" s="56">
        <f>SUM(F175+F181+F188+F198+F208+F262+F283+F289)</f>
        <v>0</v>
      </c>
      <c r="G174" s="371">
        <f>SUM(G175+G181+G188+G198+G208+G262+G283+G289)</f>
        <v>37896.799999999996</v>
      </c>
      <c r="H174" s="482">
        <f t="shared" si="38"/>
        <v>28.606540052537817</v>
      </c>
    </row>
    <row r="175" spans="1:8" ht="25.5" x14ac:dyDescent="0.25">
      <c r="A175" s="576" t="s">
        <v>75</v>
      </c>
      <c r="B175" s="577"/>
      <c r="C175" s="578"/>
      <c r="D175" s="395" t="s">
        <v>76</v>
      </c>
      <c r="E175" s="103">
        <f t="shared" ref="E175:G178" si="48">SUM(E176)</f>
        <v>20500</v>
      </c>
      <c r="F175" s="103">
        <f t="shared" si="48"/>
        <v>0</v>
      </c>
      <c r="G175" s="309">
        <f t="shared" si="48"/>
        <v>0</v>
      </c>
      <c r="H175" s="483">
        <f t="shared" si="38"/>
        <v>0</v>
      </c>
    </row>
    <row r="176" spans="1:8" ht="14.45" customHeight="1" x14ac:dyDescent="0.25">
      <c r="A176" s="598" t="s">
        <v>57</v>
      </c>
      <c r="B176" s="599"/>
      <c r="C176" s="600"/>
      <c r="D176" s="396" t="s">
        <v>58</v>
      </c>
      <c r="E176" s="209">
        <f t="shared" si="48"/>
        <v>20500</v>
      </c>
      <c r="F176" s="209">
        <f t="shared" si="48"/>
        <v>0</v>
      </c>
      <c r="G176" s="357">
        <f t="shared" si="48"/>
        <v>0</v>
      </c>
      <c r="H176" s="484">
        <f t="shared" si="38"/>
        <v>0</v>
      </c>
    </row>
    <row r="177" spans="1:8" ht="14.45" customHeight="1" x14ac:dyDescent="0.25">
      <c r="A177" s="253">
        <v>3</v>
      </c>
      <c r="B177" s="290"/>
      <c r="C177" s="291"/>
      <c r="D177" s="397" t="s">
        <v>6</v>
      </c>
      <c r="E177" s="175">
        <f t="shared" si="48"/>
        <v>20500</v>
      </c>
      <c r="F177" s="175">
        <f t="shared" si="48"/>
        <v>0</v>
      </c>
      <c r="G177" s="359">
        <f t="shared" si="48"/>
        <v>0</v>
      </c>
      <c r="H177" s="485">
        <f t="shared" si="38"/>
        <v>0</v>
      </c>
    </row>
    <row r="178" spans="1:8" ht="38.25" x14ac:dyDescent="0.25">
      <c r="A178" s="601">
        <v>37</v>
      </c>
      <c r="B178" s="602"/>
      <c r="C178" s="603"/>
      <c r="D178" s="398" t="s">
        <v>39</v>
      </c>
      <c r="E178" s="91">
        <f t="shared" si="48"/>
        <v>20500</v>
      </c>
      <c r="F178" s="91">
        <f t="shared" si="48"/>
        <v>0</v>
      </c>
      <c r="G178" s="361">
        <f t="shared" si="48"/>
        <v>0</v>
      </c>
      <c r="H178" s="487">
        <f t="shared" si="38"/>
        <v>0</v>
      </c>
    </row>
    <row r="179" spans="1:8" s="100" customFormat="1" ht="25.5" x14ac:dyDescent="0.25">
      <c r="A179" s="231">
        <v>372</v>
      </c>
      <c r="B179" s="200"/>
      <c r="C179" s="201"/>
      <c r="D179" s="362" t="s">
        <v>212</v>
      </c>
      <c r="E179" s="47">
        <v>20500</v>
      </c>
      <c r="F179" s="47">
        <f>SUM(F180)</f>
        <v>0</v>
      </c>
      <c r="G179" s="363">
        <f>SUM(G180)</f>
        <v>0</v>
      </c>
      <c r="H179" s="486">
        <f t="shared" si="38"/>
        <v>0</v>
      </c>
    </row>
    <row r="180" spans="1:8" s="100" customFormat="1" ht="25.5" x14ac:dyDescent="0.25">
      <c r="A180" s="232">
        <v>3722</v>
      </c>
      <c r="B180" s="233"/>
      <c r="C180" s="234"/>
      <c r="D180" s="364" t="s">
        <v>215</v>
      </c>
      <c r="E180" s="101"/>
      <c r="F180" s="101"/>
      <c r="G180" s="365"/>
      <c r="H180" s="488" t="e">
        <f t="shared" si="38"/>
        <v>#DIV/0!</v>
      </c>
    </row>
    <row r="181" spans="1:8" ht="14.45" customHeight="1" x14ac:dyDescent="0.25">
      <c r="A181" s="576" t="s">
        <v>77</v>
      </c>
      <c r="B181" s="577"/>
      <c r="C181" s="578"/>
      <c r="D181" s="399" t="s">
        <v>78</v>
      </c>
      <c r="E181" s="103">
        <f t="shared" ref="E181:G183" si="49">SUM(E182)</f>
        <v>0</v>
      </c>
      <c r="F181" s="53">
        <f t="shared" si="49"/>
        <v>0</v>
      </c>
      <c r="G181" s="309">
        <f t="shared" si="49"/>
        <v>0</v>
      </c>
      <c r="H181" s="483" t="e">
        <f t="shared" si="38"/>
        <v>#DIV/0!</v>
      </c>
    </row>
    <row r="182" spans="1:8" x14ac:dyDescent="0.25">
      <c r="A182" s="589" t="s">
        <v>79</v>
      </c>
      <c r="B182" s="590"/>
      <c r="C182" s="591"/>
      <c r="D182" s="396" t="s">
        <v>58</v>
      </c>
      <c r="E182" s="209">
        <f t="shared" si="49"/>
        <v>0</v>
      </c>
      <c r="F182" s="209">
        <f t="shared" si="49"/>
        <v>0</v>
      </c>
      <c r="G182" s="357">
        <f t="shared" si="49"/>
        <v>0</v>
      </c>
      <c r="H182" s="484" t="e">
        <f t="shared" si="38"/>
        <v>#DIV/0!</v>
      </c>
    </row>
    <row r="183" spans="1:8" x14ac:dyDescent="0.25">
      <c r="A183" s="260">
        <v>3</v>
      </c>
      <c r="B183" s="249"/>
      <c r="C183" s="250"/>
      <c r="D183" s="400" t="s">
        <v>6</v>
      </c>
      <c r="E183" s="175">
        <f t="shared" si="49"/>
        <v>0</v>
      </c>
      <c r="F183" s="175">
        <f t="shared" si="49"/>
        <v>0</v>
      </c>
      <c r="G183" s="359">
        <f t="shared" si="49"/>
        <v>0</v>
      </c>
      <c r="H183" s="485" t="e">
        <f t="shared" si="38"/>
        <v>#DIV/0!</v>
      </c>
    </row>
    <row r="184" spans="1:8" x14ac:dyDescent="0.25">
      <c r="A184" s="241">
        <v>32</v>
      </c>
      <c r="B184" s="242"/>
      <c r="C184" s="243"/>
      <c r="D184" s="401" t="s">
        <v>15</v>
      </c>
      <c r="E184" s="91">
        <f>SUM(E185)</f>
        <v>0</v>
      </c>
      <c r="F184" s="91">
        <f>SUM(F185)</f>
        <v>0</v>
      </c>
      <c r="G184" s="361">
        <f>SUM(G185)</f>
        <v>0</v>
      </c>
      <c r="H184" s="487" t="e">
        <f t="shared" si="38"/>
        <v>#DIV/0!</v>
      </c>
    </row>
    <row r="185" spans="1:8" s="100" customFormat="1" x14ac:dyDescent="0.25">
      <c r="A185" s="231">
        <v>323</v>
      </c>
      <c r="B185" s="200"/>
      <c r="C185" s="201"/>
      <c r="D185" s="402" t="s">
        <v>156</v>
      </c>
      <c r="E185" s="47">
        <v>0</v>
      </c>
      <c r="F185" s="47">
        <f>F186+F187</f>
        <v>0</v>
      </c>
      <c r="G185" s="363">
        <f>G186+G187</f>
        <v>0</v>
      </c>
      <c r="H185" s="486" t="e">
        <f t="shared" si="38"/>
        <v>#DIV/0!</v>
      </c>
    </row>
    <row r="186" spans="1:8" s="100" customFormat="1" x14ac:dyDescent="0.25">
      <c r="A186" s="232">
        <v>3235</v>
      </c>
      <c r="B186" s="233"/>
      <c r="C186" s="234"/>
      <c r="D186" s="403" t="s">
        <v>161</v>
      </c>
      <c r="E186" s="101"/>
      <c r="F186" s="101"/>
      <c r="G186" s="367"/>
      <c r="H186" s="488" t="e">
        <f t="shared" si="38"/>
        <v>#DIV/0!</v>
      </c>
    </row>
    <row r="187" spans="1:8" s="100" customFormat="1" x14ac:dyDescent="0.25">
      <c r="A187" s="204">
        <v>3238</v>
      </c>
      <c r="B187" s="205"/>
      <c r="C187" s="206"/>
      <c r="D187" s="374" t="s">
        <v>164</v>
      </c>
      <c r="E187" s="101"/>
      <c r="F187" s="101"/>
      <c r="G187" s="367"/>
      <c r="H187" s="488" t="e">
        <f t="shared" si="38"/>
        <v>#DIV/0!</v>
      </c>
    </row>
    <row r="188" spans="1:8" ht="28.5" customHeight="1" x14ac:dyDescent="0.25">
      <c r="A188" s="592" t="s">
        <v>80</v>
      </c>
      <c r="B188" s="593"/>
      <c r="C188" s="594"/>
      <c r="D188" s="399" t="s">
        <v>81</v>
      </c>
      <c r="E188" s="103">
        <f>SUM(E189)</f>
        <v>11230</v>
      </c>
      <c r="F188" s="53">
        <f>SUM(F189)</f>
        <v>0</v>
      </c>
      <c r="G188" s="420">
        <f>SUM(G189)</f>
        <v>0</v>
      </c>
      <c r="H188" s="483">
        <f t="shared" si="38"/>
        <v>0</v>
      </c>
    </row>
    <row r="189" spans="1:8" ht="25.5" x14ac:dyDescent="0.25">
      <c r="A189" s="580" t="s">
        <v>68</v>
      </c>
      <c r="B189" s="581"/>
      <c r="C189" s="582"/>
      <c r="D189" s="404" t="s">
        <v>86</v>
      </c>
      <c r="E189" s="209">
        <f>SUM(E190+E194)</f>
        <v>11230</v>
      </c>
      <c r="F189" s="209">
        <f>SUM(F190+F194)</f>
        <v>0</v>
      </c>
      <c r="G189" s="357">
        <f>SUM(G190+G194)</f>
        <v>0</v>
      </c>
      <c r="H189" s="484">
        <f t="shared" si="38"/>
        <v>0</v>
      </c>
    </row>
    <row r="190" spans="1:8" x14ac:dyDescent="0.25">
      <c r="A190" s="583">
        <v>3</v>
      </c>
      <c r="B190" s="584"/>
      <c r="C190" s="585"/>
      <c r="D190" s="405" t="s">
        <v>6</v>
      </c>
      <c r="E190" s="175">
        <f>SUM(E191)</f>
        <v>6600</v>
      </c>
      <c r="F190" s="175">
        <f>SUM(F191)</f>
        <v>0</v>
      </c>
      <c r="G190" s="359">
        <f>SUM(G191)</f>
        <v>0</v>
      </c>
      <c r="H190" s="485">
        <f t="shared" si="38"/>
        <v>0</v>
      </c>
    </row>
    <row r="191" spans="1:8" ht="38.25" x14ac:dyDescent="0.25">
      <c r="A191" s="586">
        <v>37</v>
      </c>
      <c r="B191" s="587"/>
      <c r="C191" s="588"/>
      <c r="D191" s="406" t="s">
        <v>39</v>
      </c>
      <c r="E191" s="91">
        <f t="shared" ref="E191:G191" si="50">SUM(E192)</f>
        <v>6600</v>
      </c>
      <c r="F191" s="91">
        <f t="shared" si="50"/>
        <v>0</v>
      </c>
      <c r="G191" s="361">
        <f t="shared" si="50"/>
        <v>0</v>
      </c>
      <c r="H191" s="487">
        <f t="shared" si="38"/>
        <v>0</v>
      </c>
    </row>
    <row r="192" spans="1:8" s="100" customFormat="1" ht="25.5" x14ac:dyDescent="0.25">
      <c r="A192" s="254">
        <v>372</v>
      </c>
      <c r="B192" s="255"/>
      <c r="C192" s="256"/>
      <c r="D192" s="362" t="s">
        <v>212</v>
      </c>
      <c r="E192" s="47">
        <v>6600</v>
      </c>
      <c r="F192" s="47">
        <f t="shared" ref="F192:G192" si="51">SUM(F193)</f>
        <v>0</v>
      </c>
      <c r="G192" s="363">
        <f t="shared" si="51"/>
        <v>0</v>
      </c>
      <c r="H192" s="486">
        <f t="shared" si="38"/>
        <v>0</v>
      </c>
    </row>
    <row r="193" spans="1:8" s="100" customFormat="1" ht="25.5" x14ac:dyDescent="0.25">
      <c r="A193" s="257">
        <v>3722</v>
      </c>
      <c r="B193" s="258"/>
      <c r="C193" s="259"/>
      <c r="D193" s="364" t="s">
        <v>215</v>
      </c>
      <c r="E193" s="101"/>
      <c r="F193" s="101"/>
      <c r="G193" s="365"/>
      <c r="H193" s="488" t="e">
        <f t="shared" si="38"/>
        <v>#DIV/0!</v>
      </c>
    </row>
    <row r="194" spans="1:8" ht="25.5" x14ac:dyDescent="0.25">
      <c r="A194" s="583">
        <v>4</v>
      </c>
      <c r="B194" s="584"/>
      <c r="C194" s="585"/>
      <c r="D194" s="405" t="s">
        <v>8</v>
      </c>
      <c r="E194" s="175">
        <f t="shared" ref="E194:G196" si="52">SUM(E195)</f>
        <v>4630</v>
      </c>
      <c r="F194" s="175">
        <f t="shared" si="52"/>
        <v>0</v>
      </c>
      <c r="G194" s="359">
        <f t="shared" si="52"/>
        <v>0</v>
      </c>
      <c r="H194" s="485">
        <f t="shared" si="38"/>
        <v>0</v>
      </c>
    </row>
    <row r="195" spans="1:8" ht="25.5" x14ac:dyDescent="0.25">
      <c r="A195" s="586">
        <v>42</v>
      </c>
      <c r="B195" s="587"/>
      <c r="C195" s="588"/>
      <c r="D195" s="385" t="s">
        <v>20</v>
      </c>
      <c r="E195" s="91">
        <f t="shared" si="52"/>
        <v>4630</v>
      </c>
      <c r="F195" s="91">
        <f t="shared" si="52"/>
        <v>0</v>
      </c>
      <c r="G195" s="361">
        <f t="shared" si="52"/>
        <v>0</v>
      </c>
      <c r="H195" s="487">
        <f t="shared" si="38"/>
        <v>0</v>
      </c>
    </row>
    <row r="196" spans="1:8" s="100" customFormat="1" ht="25.5" x14ac:dyDescent="0.25">
      <c r="A196" s="254">
        <v>424</v>
      </c>
      <c r="B196" s="255"/>
      <c r="C196" s="256"/>
      <c r="D196" s="386" t="s">
        <v>184</v>
      </c>
      <c r="E196" s="47">
        <v>4630</v>
      </c>
      <c r="F196" s="47">
        <f t="shared" si="52"/>
        <v>0</v>
      </c>
      <c r="G196" s="363">
        <f t="shared" si="52"/>
        <v>0</v>
      </c>
      <c r="H196" s="486">
        <f t="shared" si="38"/>
        <v>0</v>
      </c>
    </row>
    <row r="197" spans="1:8" s="100" customFormat="1" x14ac:dyDescent="0.25">
      <c r="A197" s="257">
        <v>4241</v>
      </c>
      <c r="B197" s="258"/>
      <c r="C197" s="259"/>
      <c r="D197" s="387" t="s">
        <v>185</v>
      </c>
      <c r="E197" s="101"/>
      <c r="F197" s="101"/>
      <c r="G197" s="365"/>
      <c r="H197" s="488" t="e">
        <f t="shared" si="38"/>
        <v>#DIV/0!</v>
      </c>
    </row>
    <row r="198" spans="1:8" x14ac:dyDescent="0.25">
      <c r="A198" s="576" t="s">
        <v>83</v>
      </c>
      <c r="B198" s="577"/>
      <c r="C198" s="578"/>
      <c r="D198" s="399" t="s">
        <v>87</v>
      </c>
      <c r="E198" s="53">
        <f>SUM(E199)</f>
        <v>0</v>
      </c>
      <c r="F198" s="53">
        <f>SUM(F199)</f>
        <v>0</v>
      </c>
      <c r="G198" s="309">
        <f>SUM(G199)</f>
        <v>0</v>
      </c>
      <c r="H198" s="483" t="e">
        <f t="shared" si="38"/>
        <v>#DIV/0!</v>
      </c>
    </row>
    <row r="199" spans="1:8" ht="25.5" x14ac:dyDescent="0.25">
      <c r="A199" s="560" t="s">
        <v>68</v>
      </c>
      <c r="B199" s="560"/>
      <c r="C199" s="560"/>
      <c r="D199" s="404" t="s">
        <v>86</v>
      </c>
      <c r="E199" s="209">
        <f>SUM(E200+E206)</f>
        <v>0</v>
      </c>
      <c r="F199" s="209">
        <f>SUM(F200+F204)</f>
        <v>0</v>
      </c>
      <c r="G199" s="357">
        <f>SUM(G200+G204)</f>
        <v>0</v>
      </c>
      <c r="H199" s="484" t="e">
        <f t="shared" si="38"/>
        <v>#DIV/0!</v>
      </c>
    </row>
    <row r="200" spans="1:8" x14ac:dyDescent="0.25">
      <c r="A200" s="579">
        <v>3</v>
      </c>
      <c r="B200" s="579"/>
      <c r="C200" s="579"/>
      <c r="D200" s="405" t="s">
        <v>6</v>
      </c>
      <c r="E200" s="175">
        <f t="shared" ref="E200:G200" si="53">SUM(E201)</f>
        <v>0</v>
      </c>
      <c r="F200" s="175">
        <f t="shared" si="53"/>
        <v>0</v>
      </c>
      <c r="G200" s="359">
        <f t="shared" si="53"/>
        <v>0</v>
      </c>
      <c r="H200" s="485" t="e">
        <f t="shared" si="38"/>
        <v>#DIV/0!</v>
      </c>
    </row>
    <row r="201" spans="1:8" x14ac:dyDescent="0.25">
      <c r="A201" s="284">
        <v>32</v>
      </c>
      <c r="B201" s="285"/>
      <c r="C201" s="286"/>
      <c r="D201" s="407" t="s">
        <v>15</v>
      </c>
      <c r="E201" s="91">
        <f>SUM(E202)</f>
        <v>0</v>
      </c>
      <c r="F201" s="91">
        <f>SUM(F202)</f>
        <v>0</v>
      </c>
      <c r="G201" s="361">
        <f t="shared" ref="G201" si="54">SUM(I202)</f>
        <v>0</v>
      </c>
      <c r="H201" s="487" t="e">
        <f t="shared" si="38"/>
        <v>#DIV/0!</v>
      </c>
    </row>
    <row r="202" spans="1:8" s="100" customFormat="1" x14ac:dyDescent="0.25">
      <c r="A202" s="281">
        <v>322</v>
      </c>
      <c r="B202" s="282"/>
      <c r="C202" s="283"/>
      <c r="D202" s="385" t="s">
        <v>149</v>
      </c>
      <c r="E202" s="303">
        <f t="shared" ref="E202:G202" si="55">SUM(E203)</f>
        <v>0</v>
      </c>
      <c r="F202" s="303">
        <f t="shared" si="55"/>
        <v>0</v>
      </c>
      <c r="G202" s="408">
        <f t="shared" si="55"/>
        <v>0</v>
      </c>
      <c r="H202" s="486" t="e">
        <f t="shared" si="38"/>
        <v>#DIV/0!</v>
      </c>
    </row>
    <row r="203" spans="1:8" s="100" customFormat="1" ht="25.5" x14ac:dyDescent="0.25">
      <c r="A203" s="278">
        <v>3221</v>
      </c>
      <c r="B203" s="279"/>
      <c r="C203" s="280"/>
      <c r="D203" s="409" t="s">
        <v>202</v>
      </c>
      <c r="E203" s="101"/>
      <c r="F203" s="101"/>
      <c r="G203" s="365"/>
      <c r="H203" s="488" t="e">
        <f t="shared" ref="H203:H261" si="56">G203/E203*100</f>
        <v>#DIV/0!</v>
      </c>
    </row>
    <row r="204" spans="1:8" ht="25.5" x14ac:dyDescent="0.25">
      <c r="A204" s="271">
        <v>4</v>
      </c>
      <c r="B204" s="272"/>
      <c r="C204" s="273"/>
      <c r="D204" s="397" t="s">
        <v>8</v>
      </c>
      <c r="E204" s="175">
        <f t="shared" ref="E204:G206" si="57">SUM(E205)</f>
        <v>0</v>
      </c>
      <c r="F204" s="175">
        <f t="shared" si="57"/>
        <v>0</v>
      </c>
      <c r="G204" s="359">
        <f t="shared" si="57"/>
        <v>0</v>
      </c>
      <c r="H204" s="485" t="e">
        <f t="shared" si="56"/>
        <v>#DIV/0!</v>
      </c>
    </row>
    <row r="205" spans="1:8" s="100" customFormat="1" ht="25.5" x14ac:dyDescent="0.25">
      <c r="A205" s="298">
        <v>42</v>
      </c>
      <c r="B205" s="299"/>
      <c r="C205" s="300"/>
      <c r="D205" s="385" t="s">
        <v>20</v>
      </c>
      <c r="E205" s="91">
        <f t="shared" si="57"/>
        <v>0</v>
      </c>
      <c r="F205" s="91">
        <f t="shared" si="57"/>
        <v>0</v>
      </c>
      <c r="G205" s="361">
        <f t="shared" si="57"/>
        <v>0</v>
      </c>
      <c r="H205" s="487" t="e">
        <f t="shared" si="56"/>
        <v>#DIV/0!</v>
      </c>
    </row>
    <row r="206" spans="1:8" x14ac:dyDescent="0.25">
      <c r="A206" s="557">
        <v>422</v>
      </c>
      <c r="B206" s="557"/>
      <c r="C206" s="557"/>
      <c r="D206" s="386" t="s">
        <v>213</v>
      </c>
      <c r="E206" s="47">
        <f t="shared" si="57"/>
        <v>0</v>
      </c>
      <c r="F206" s="47">
        <f t="shared" si="57"/>
        <v>0</v>
      </c>
      <c r="G206" s="363">
        <f t="shared" si="57"/>
        <v>0</v>
      </c>
      <c r="H206" s="486" t="e">
        <f t="shared" si="56"/>
        <v>#DIV/0!</v>
      </c>
    </row>
    <row r="207" spans="1:8" s="100" customFormat="1" x14ac:dyDescent="0.25">
      <c r="A207" s="262">
        <v>4221</v>
      </c>
      <c r="B207" s="263"/>
      <c r="C207" s="264"/>
      <c r="D207" s="403" t="s">
        <v>204</v>
      </c>
      <c r="E207" s="101"/>
      <c r="F207" s="36"/>
      <c r="G207" s="365"/>
      <c r="H207" s="488" t="e">
        <f t="shared" si="56"/>
        <v>#DIV/0!</v>
      </c>
    </row>
    <row r="208" spans="1:8" ht="25.5" x14ac:dyDescent="0.25">
      <c r="A208" s="559" t="s">
        <v>84</v>
      </c>
      <c r="B208" s="559"/>
      <c r="C208" s="559"/>
      <c r="D208" s="399" t="s">
        <v>89</v>
      </c>
      <c r="E208" s="103">
        <f>SUM(E209+E244+E239)</f>
        <v>34243</v>
      </c>
      <c r="F208" s="103">
        <f>SUM(F209+F244)</f>
        <v>0</v>
      </c>
      <c r="G208" s="309">
        <f>SUM(G209+G244)</f>
        <v>6073.0199999999995</v>
      </c>
      <c r="H208" s="483">
        <f t="shared" si="56"/>
        <v>17.73506994130187</v>
      </c>
    </row>
    <row r="209" spans="1:8" ht="25.5" x14ac:dyDescent="0.25">
      <c r="A209" s="560" t="s">
        <v>90</v>
      </c>
      <c r="B209" s="560"/>
      <c r="C209" s="560"/>
      <c r="D209" s="404" t="s">
        <v>91</v>
      </c>
      <c r="E209" s="209">
        <f>SUM(E210+E233)</f>
        <v>17200</v>
      </c>
      <c r="F209" s="209">
        <f>SUM(F210+F233)</f>
        <v>0</v>
      </c>
      <c r="G209" s="357">
        <f>SUM(G210+G233)</f>
        <v>6073.0199999999995</v>
      </c>
      <c r="H209" s="484">
        <f t="shared" si="56"/>
        <v>35.308255813953487</v>
      </c>
    </row>
    <row r="210" spans="1:8" x14ac:dyDescent="0.25">
      <c r="A210" s="561">
        <v>3</v>
      </c>
      <c r="B210" s="561"/>
      <c r="C210" s="561"/>
      <c r="D210" s="405" t="s">
        <v>6</v>
      </c>
      <c r="E210" s="175">
        <f>E211+E218</f>
        <v>9670</v>
      </c>
      <c r="F210" s="175">
        <f t="shared" ref="F210:G210" si="58">SUM(F218)</f>
        <v>0</v>
      </c>
      <c r="G210" s="359">
        <f t="shared" si="58"/>
        <v>5577.0199999999995</v>
      </c>
      <c r="H210" s="485">
        <f t="shared" si="56"/>
        <v>57.67342295760082</v>
      </c>
    </row>
    <row r="211" spans="1:8" s="100" customFormat="1" x14ac:dyDescent="0.25">
      <c r="A211" s="569">
        <v>31</v>
      </c>
      <c r="B211" s="570"/>
      <c r="C211" s="571"/>
      <c r="D211" s="360" t="s">
        <v>7</v>
      </c>
      <c r="E211" s="91">
        <f>E212+E214+E216</f>
        <v>500</v>
      </c>
      <c r="F211" s="91"/>
      <c r="G211" s="91">
        <f>G212+G214+G216</f>
        <v>0</v>
      </c>
      <c r="H211" s="487">
        <f t="shared" si="56"/>
        <v>0</v>
      </c>
    </row>
    <row r="212" spans="1:8" s="100" customFormat="1" x14ac:dyDescent="0.25">
      <c r="A212" s="426">
        <v>311</v>
      </c>
      <c r="B212" s="427"/>
      <c r="C212" s="428"/>
      <c r="D212" s="362" t="s">
        <v>195</v>
      </c>
      <c r="E212" s="321"/>
      <c r="F212" s="321"/>
      <c r="G212" s="367"/>
      <c r="H212" s="488" t="e">
        <f t="shared" si="56"/>
        <v>#DIV/0!</v>
      </c>
    </row>
    <row r="213" spans="1:8" s="100" customFormat="1" x14ac:dyDescent="0.25">
      <c r="A213" s="423">
        <v>3111</v>
      </c>
      <c r="B213" s="424"/>
      <c r="C213" s="425"/>
      <c r="D213" s="364" t="s">
        <v>139</v>
      </c>
      <c r="E213" s="321"/>
      <c r="F213" s="321"/>
      <c r="G213" s="367"/>
      <c r="H213" s="488" t="e">
        <f t="shared" si="56"/>
        <v>#DIV/0!</v>
      </c>
    </row>
    <row r="214" spans="1:8" s="100" customFormat="1" x14ac:dyDescent="0.25">
      <c r="A214" s="505">
        <v>312</v>
      </c>
      <c r="B214" s="506"/>
      <c r="C214" s="507"/>
      <c r="D214" s="362" t="s">
        <v>141</v>
      </c>
      <c r="E214" s="47">
        <v>500</v>
      </c>
      <c r="F214" s="47"/>
      <c r="G214" s="363"/>
      <c r="H214" s="488">
        <f t="shared" si="56"/>
        <v>0</v>
      </c>
    </row>
    <row r="215" spans="1:8" s="100" customFormat="1" x14ac:dyDescent="0.25">
      <c r="A215" s="502">
        <v>3121</v>
      </c>
      <c r="B215" s="503"/>
      <c r="C215" s="504"/>
      <c r="D215" s="364" t="s">
        <v>141</v>
      </c>
      <c r="E215" s="321"/>
      <c r="F215" s="321"/>
      <c r="G215" s="367"/>
      <c r="H215" s="488" t="e">
        <f t="shared" si="56"/>
        <v>#DIV/0!</v>
      </c>
    </row>
    <row r="216" spans="1:8" s="100" customFormat="1" x14ac:dyDescent="0.25">
      <c r="A216" s="426">
        <v>313</v>
      </c>
      <c r="B216" s="427"/>
      <c r="C216" s="428"/>
      <c r="D216" s="362" t="s">
        <v>142</v>
      </c>
      <c r="E216" s="47"/>
      <c r="F216" s="47"/>
      <c r="G216" s="363"/>
      <c r="H216" s="486" t="e">
        <f t="shared" si="56"/>
        <v>#DIV/0!</v>
      </c>
    </row>
    <row r="217" spans="1:8" s="100" customFormat="1" ht="25.5" x14ac:dyDescent="0.25">
      <c r="A217" s="423">
        <v>3132</v>
      </c>
      <c r="B217" s="424"/>
      <c r="C217" s="425"/>
      <c r="D217" s="364" t="s">
        <v>196</v>
      </c>
      <c r="E217" s="321"/>
      <c r="F217" s="321"/>
      <c r="G217" s="367"/>
      <c r="H217" s="488" t="e">
        <f t="shared" si="56"/>
        <v>#DIV/0!</v>
      </c>
    </row>
    <row r="218" spans="1:8" x14ac:dyDescent="0.25">
      <c r="A218" s="556">
        <v>32</v>
      </c>
      <c r="B218" s="556"/>
      <c r="C218" s="556"/>
      <c r="D218" s="406" t="s">
        <v>15</v>
      </c>
      <c r="E218" s="91">
        <f>SUM(E226+E230+E219+E221)</f>
        <v>9170</v>
      </c>
      <c r="F218" s="91">
        <f>SUM(F226+F230+F219+F221)</f>
        <v>0</v>
      </c>
      <c r="G218" s="361">
        <f>SUM(G226+G230+G219+G221)</f>
        <v>5577.0199999999995</v>
      </c>
      <c r="H218" s="485">
        <f t="shared" si="56"/>
        <v>60.818102508178839</v>
      </c>
    </row>
    <row r="219" spans="1:8" s="100" customFormat="1" x14ac:dyDescent="0.25">
      <c r="A219" s="254">
        <v>321</v>
      </c>
      <c r="B219" s="255"/>
      <c r="C219" s="256"/>
      <c r="D219" s="410" t="s">
        <v>145</v>
      </c>
      <c r="E219" s="47">
        <v>400</v>
      </c>
      <c r="F219" s="47">
        <f>F220</f>
        <v>0</v>
      </c>
      <c r="G219" s="363">
        <f>G220</f>
        <v>0</v>
      </c>
      <c r="H219" s="486">
        <f t="shared" si="56"/>
        <v>0</v>
      </c>
    </row>
    <row r="220" spans="1:8" s="100" customFormat="1" x14ac:dyDescent="0.25">
      <c r="A220" s="287">
        <v>3211</v>
      </c>
      <c r="B220" s="288"/>
      <c r="C220" s="289"/>
      <c r="D220" s="409" t="s">
        <v>146</v>
      </c>
      <c r="E220" s="101"/>
      <c r="F220" s="101"/>
      <c r="G220" s="365"/>
      <c r="H220" s="488" t="e">
        <f t="shared" si="56"/>
        <v>#DIV/0!</v>
      </c>
    </row>
    <row r="221" spans="1:8" s="100" customFormat="1" x14ac:dyDescent="0.25">
      <c r="A221" s="295">
        <v>322</v>
      </c>
      <c r="B221" s="296"/>
      <c r="C221" s="297"/>
      <c r="D221" s="410" t="s">
        <v>149</v>
      </c>
      <c r="E221" s="47">
        <v>2800</v>
      </c>
      <c r="F221" s="47">
        <f>F222+F225</f>
        <v>0</v>
      </c>
      <c r="G221" s="363">
        <f>G222+G225</f>
        <v>25.33</v>
      </c>
      <c r="H221" s="486">
        <f t="shared" si="56"/>
        <v>0.90464285714285719</v>
      </c>
    </row>
    <row r="222" spans="1:8" s="100" customFormat="1" ht="25.5" x14ac:dyDescent="0.25">
      <c r="A222" s="287">
        <v>3221</v>
      </c>
      <c r="B222" s="288"/>
      <c r="C222" s="289"/>
      <c r="D222" s="409" t="s">
        <v>202</v>
      </c>
      <c r="E222" s="101"/>
      <c r="F222" s="101"/>
      <c r="G222" s="365"/>
      <c r="H222" s="488" t="e">
        <f t="shared" si="56"/>
        <v>#DIV/0!</v>
      </c>
    </row>
    <row r="223" spans="1:8" s="100" customFormat="1" x14ac:dyDescent="0.25">
      <c r="A223" s="423">
        <v>3223</v>
      </c>
      <c r="B223" s="421"/>
      <c r="C223" s="422"/>
      <c r="D223" s="364" t="s">
        <v>152</v>
      </c>
      <c r="E223" s="101"/>
      <c r="F223" s="101"/>
      <c r="G223" s="365"/>
      <c r="H223" s="488" t="e">
        <f t="shared" si="56"/>
        <v>#DIV/0!</v>
      </c>
    </row>
    <row r="224" spans="1:8" s="100" customFormat="1" ht="25.5" x14ac:dyDescent="0.25">
      <c r="A224" s="423">
        <v>3224</v>
      </c>
      <c r="B224" s="421"/>
      <c r="C224" s="422"/>
      <c r="D224" s="364" t="s">
        <v>153</v>
      </c>
      <c r="E224" s="101"/>
      <c r="F224" s="101"/>
      <c r="G224" s="365"/>
      <c r="H224" s="488" t="e">
        <f t="shared" si="56"/>
        <v>#DIV/0!</v>
      </c>
    </row>
    <row r="225" spans="1:8" s="100" customFormat="1" x14ac:dyDescent="0.25">
      <c r="A225" s="287">
        <v>3225</v>
      </c>
      <c r="B225" s="288"/>
      <c r="C225" s="289"/>
      <c r="D225" s="409" t="s">
        <v>203</v>
      </c>
      <c r="E225" s="101"/>
      <c r="F225" s="101"/>
      <c r="G225" s="365">
        <v>25.33</v>
      </c>
      <c r="H225" s="488" t="e">
        <f t="shared" si="56"/>
        <v>#DIV/0!</v>
      </c>
    </row>
    <row r="226" spans="1:8" s="100" customFormat="1" x14ac:dyDescent="0.25">
      <c r="A226" s="254">
        <v>323</v>
      </c>
      <c r="B226" s="255"/>
      <c r="C226" s="256"/>
      <c r="D226" s="410" t="s">
        <v>156</v>
      </c>
      <c r="E226" s="47">
        <v>1070</v>
      </c>
      <c r="F226" s="47">
        <f>F227+F229</f>
        <v>0</v>
      </c>
      <c r="G226" s="363">
        <f>G227+G229+G228</f>
        <v>518.45000000000005</v>
      </c>
      <c r="H226" s="486">
        <f t="shared" si="56"/>
        <v>48.453271028037385</v>
      </c>
    </row>
    <row r="227" spans="1:8" s="100" customFormat="1" x14ac:dyDescent="0.25">
      <c r="A227" s="287">
        <v>3231</v>
      </c>
      <c r="B227" s="288"/>
      <c r="C227" s="289"/>
      <c r="D227" s="411" t="s">
        <v>205</v>
      </c>
      <c r="E227" s="101"/>
      <c r="F227" s="101"/>
      <c r="G227" s="365">
        <v>250</v>
      </c>
      <c r="H227" s="488" t="e">
        <f t="shared" si="56"/>
        <v>#DIV/0!</v>
      </c>
    </row>
    <row r="228" spans="1:8" s="100" customFormat="1" ht="25.5" x14ac:dyDescent="0.25">
      <c r="A228" s="573">
        <v>3232</v>
      </c>
      <c r="B228" s="574"/>
      <c r="C228" s="575"/>
      <c r="D228" s="374" t="s">
        <v>158</v>
      </c>
      <c r="E228" s="5"/>
      <c r="F228" s="5"/>
      <c r="G228" s="412">
        <v>250</v>
      </c>
      <c r="H228" s="488"/>
    </row>
    <row r="229" spans="1:8" s="100" customFormat="1" x14ac:dyDescent="0.25">
      <c r="A229" s="338">
        <v>3238</v>
      </c>
      <c r="B229" s="339"/>
      <c r="C229" s="340"/>
      <c r="D229" s="374" t="s">
        <v>164</v>
      </c>
      <c r="E229" s="5"/>
      <c r="F229" s="5"/>
      <c r="G229" s="412">
        <v>18.45</v>
      </c>
      <c r="H229" s="488" t="e">
        <f t="shared" si="56"/>
        <v>#DIV/0!</v>
      </c>
    </row>
    <row r="230" spans="1:8" s="100" customFormat="1" ht="25.5" x14ac:dyDescent="0.25">
      <c r="A230" s="254">
        <v>329</v>
      </c>
      <c r="B230" s="255"/>
      <c r="C230" s="256"/>
      <c r="D230" s="413" t="s">
        <v>166</v>
      </c>
      <c r="E230" s="46">
        <v>4900</v>
      </c>
      <c r="F230" s="46">
        <f>F231+F232</f>
        <v>0</v>
      </c>
      <c r="G230" s="414">
        <f>G231+G232</f>
        <v>5033.24</v>
      </c>
      <c r="H230" s="486">
        <f t="shared" si="56"/>
        <v>102.71918367346939</v>
      </c>
    </row>
    <row r="231" spans="1:8" s="100" customFormat="1" x14ac:dyDescent="0.25">
      <c r="A231" s="223">
        <v>3294</v>
      </c>
      <c r="B231" s="224"/>
      <c r="C231" s="225"/>
      <c r="D231" s="377" t="s">
        <v>209</v>
      </c>
      <c r="E231" s="344"/>
      <c r="F231" s="344"/>
      <c r="G231" s="415"/>
      <c r="H231" s="488" t="e">
        <f t="shared" si="56"/>
        <v>#DIV/0!</v>
      </c>
    </row>
    <row r="232" spans="1:8" s="100" customFormat="1" ht="25.5" x14ac:dyDescent="0.25">
      <c r="A232" s="262">
        <v>3299</v>
      </c>
      <c r="B232" s="263"/>
      <c r="C232" s="264"/>
      <c r="D232" s="416" t="s">
        <v>166</v>
      </c>
      <c r="E232" s="101"/>
      <c r="F232" s="101"/>
      <c r="G232" s="365">
        <v>5033.24</v>
      </c>
      <c r="H232" s="488" t="e">
        <f t="shared" si="56"/>
        <v>#DIV/0!</v>
      </c>
    </row>
    <row r="233" spans="1:8" s="100" customFormat="1" ht="25.5" x14ac:dyDescent="0.25">
      <c r="A233" s="330">
        <v>4</v>
      </c>
      <c r="B233" s="331"/>
      <c r="C233" s="332"/>
      <c r="D233" s="397" t="s">
        <v>8</v>
      </c>
      <c r="E233" s="175">
        <f t="shared" ref="E233:G234" si="59">SUM(E234)</f>
        <v>7530</v>
      </c>
      <c r="F233" s="175">
        <f t="shared" si="59"/>
        <v>0</v>
      </c>
      <c r="G233" s="359">
        <f t="shared" si="59"/>
        <v>496</v>
      </c>
      <c r="H233" s="485">
        <f t="shared" si="56"/>
        <v>6.5869853917662686</v>
      </c>
    </row>
    <row r="234" spans="1:8" s="100" customFormat="1" ht="25.5" x14ac:dyDescent="0.25">
      <c r="A234" s="298">
        <v>42</v>
      </c>
      <c r="B234" s="299"/>
      <c r="C234" s="300"/>
      <c r="D234" s="385" t="s">
        <v>20</v>
      </c>
      <c r="E234" s="91">
        <f t="shared" si="59"/>
        <v>7530</v>
      </c>
      <c r="F234" s="91">
        <f t="shared" si="59"/>
        <v>0</v>
      </c>
      <c r="G234" s="361">
        <f t="shared" si="59"/>
        <v>496</v>
      </c>
      <c r="H234" s="487">
        <f t="shared" si="56"/>
        <v>6.5869853917662686</v>
      </c>
    </row>
    <row r="235" spans="1:8" s="100" customFormat="1" x14ac:dyDescent="0.25">
      <c r="A235" s="557">
        <v>422</v>
      </c>
      <c r="B235" s="557"/>
      <c r="C235" s="557"/>
      <c r="D235" s="386" t="s">
        <v>213</v>
      </c>
      <c r="E235" s="47">
        <v>7530</v>
      </c>
      <c r="F235" s="47">
        <f>SUM(F236+F237)</f>
        <v>0</v>
      </c>
      <c r="G235" s="363">
        <f>SUM(G236+G237+G238)</f>
        <v>496</v>
      </c>
      <c r="H235" s="486">
        <f t="shared" si="56"/>
        <v>6.5869853917662686</v>
      </c>
    </row>
    <row r="236" spans="1:8" s="100" customFormat="1" x14ac:dyDescent="0.25">
      <c r="A236" s="262">
        <v>4221</v>
      </c>
      <c r="B236" s="263"/>
      <c r="C236" s="264"/>
      <c r="D236" s="403" t="s">
        <v>204</v>
      </c>
      <c r="E236" s="101"/>
      <c r="F236" s="101"/>
      <c r="G236" s="365"/>
      <c r="H236" s="488" t="e">
        <f t="shared" si="56"/>
        <v>#DIV/0!</v>
      </c>
    </row>
    <row r="237" spans="1:8" s="100" customFormat="1" x14ac:dyDescent="0.25">
      <c r="A237" s="262">
        <v>4223</v>
      </c>
      <c r="B237" s="263"/>
      <c r="C237" s="264"/>
      <c r="D237" s="417" t="s">
        <v>180</v>
      </c>
      <c r="E237" s="101"/>
      <c r="F237" s="101"/>
      <c r="G237" s="365"/>
      <c r="H237" s="488" t="e">
        <f t="shared" si="56"/>
        <v>#DIV/0!</v>
      </c>
    </row>
    <row r="238" spans="1:8" s="100" customFormat="1" x14ac:dyDescent="0.25">
      <c r="A238" s="262">
        <v>4226</v>
      </c>
      <c r="B238" s="263"/>
      <c r="C238" s="264"/>
      <c r="D238" s="417" t="s">
        <v>182</v>
      </c>
      <c r="E238" s="101"/>
      <c r="F238" s="101"/>
      <c r="G238" s="365">
        <v>496</v>
      </c>
      <c r="H238" s="488" t="e">
        <f t="shared" si="56"/>
        <v>#DIV/0!</v>
      </c>
    </row>
    <row r="239" spans="1:8" s="100" customFormat="1" ht="40.5" customHeight="1" x14ac:dyDescent="0.25">
      <c r="A239" s="560" t="s">
        <v>221</v>
      </c>
      <c r="B239" s="560"/>
      <c r="C239" s="560"/>
      <c r="D239" s="404" t="s">
        <v>222</v>
      </c>
      <c r="E239" s="209">
        <f t="shared" ref="E239:G240" si="60">E240</f>
        <v>16353</v>
      </c>
      <c r="F239" s="209">
        <f t="shared" si="60"/>
        <v>0</v>
      </c>
      <c r="G239" s="357">
        <f t="shared" si="60"/>
        <v>0</v>
      </c>
      <c r="H239" s="484">
        <f t="shared" si="56"/>
        <v>0</v>
      </c>
    </row>
    <row r="240" spans="1:8" s="100" customFormat="1" ht="20.25" customHeight="1" x14ac:dyDescent="0.25">
      <c r="A240" s="341">
        <v>4</v>
      </c>
      <c r="B240" s="342"/>
      <c r="C240" s="343"/>
      <c r="D240" s="397" t="s">
        <v>8</v>
      </c>
      <c r="E240" s="175">
        <f t="shared" si="60"/>
        <v>16353</v>
      </c>
      <c r="F240" s="175">
        <f t="shared" si="60"/>
        <v>0</v>
      </c>
      <c r="G240" s="359">
        <f t="shared" si="60"/>
        <v>0</v>
      </c>
      <c r="H240" s="485">
        <f t="shared" si="56"/>
        <v>0</v>
      </c>
    </row>
    <row r="241" spans="1:8" s="100" customFormat="1" ht="25.5" x14ac:dyDescent="0.25">
      <c r="A241" s="298">
        <v>42</v>
      </c>
      <c r="B241" s="299"/>
      <c r="C241" s="300"/>
      <c r="D241" s="385" t="s">
        <v>20</v>
      </c>
      <c r="E241" s="91">
        <f t="shared" ref="E241:G242" si="61">E242</f>
        <v>16353</v>
      </c>
      <c r="F241" s="91">
        <f t="shared" si="61"/>
        <v>0</v>
      </c>
      <c r="G241" s="361">
        <f t="shared" si="61"/>
        <v>0</v>
      </c>
      <c r="H241" s="487">
        <f t="shared" si="56"/>
        <v>0</v>
      </c>
    </row>
    <row r="242" spans="1:8" s="100" customFormat="1" x14ac:dyDescent="0.25">
      <c r="A242" s="558">
        <v>422</v>
      </c>
      <c r="B242" s="558"/>
      <c r="C242" s="558"/>
      <c r="D242" s="386" t="s">
        <v>213</v>
      </c>
      <c r="E242" s="47">
        <v>16353</v>
      </c>
      <c r="F242" s="47">
        <f t="shared" si="61"/>
        <v>0</v>
      </c>
      <c r="G242" s="363">
        <f t="shared" si="61"/>
        <v>0</v>
      </c>
      <c r="H242" s="486">
        <f t="shared" si="56"/>
        <v>0</v>
      </c>
    </row>
    <row r="243" spans="1:8" s="100" customFormat="1" x14ac:dyDescent="0.25">
      <c r="A243" s="558">
        <v>4226</v>
      </c>
      <c r="B243" s="558"/>
      <c r="C243" s="558"/>
      <c r="D243" s="417" t="s">
        <v>182</v>
      </c>
      <c r="E243" s="101"/>
      <c r="F243" s="101"/>
      <c r="G243" s="365"/>
      <c r="H243" s="488" t="e">
        <f t="shared" si="56"/>
        <v>#DIV/0!</v>
      </c>
    </row>
    <row r="244" spans="1:8" x14ac:dyDescent="0.25">
      <c r="A244" s="572" t="s">
        <v>92</v>
      </c>
      <c r="B244" s="572"/>
      <c r="C244" s="572"/>
      <c r="D244" s="404" t="s">
        <v>93</v>
      </c>
      <c r="E244" s="209">
        <f>SUM(E245+E256)</f>
        <v>690</v>
      </c>
      <c r="F244" s="209">
        <f>SUM(F245+F256)</f>
        <v>0</v>
      </c>
      <c r="G244" s="357">
        <f>SUM(G245+G256)</f>
        <v>0</v>
      </c>
      <c r="H244" s="484">
        <f t="shared" si="56"/>
        <v>0</v>
      </c>
    </row>
    <row r="245" spans="1:8" x14ac:dyDescent="0.25">
      <c r="A245" s="271">
        <v>3</v>
      </c>
      <c r="B245" s="272"/>
      <c r="C245" s="273"/>
      <c r="D245" s="397" t="s">
        <v>6</v>
      </c>
      <c r="E245" s="175">
        <f t="shared" ref="E245:G245" si="62">SUM(E246)</f>
        <v>690</v>
      </c>
      <c r="F245" s="175">
        <f t="shared" si="62"/>
        <v>0</v>
      </c>
      <c r="G245" s="359">
        <f t="shared" si="62"/>
        <v>0</v>
      </c>
      <c r="H245" s="485">
        <f t="shared" si="56"/>
        <v>0</v>
      </c>
    </row>
    <row r="246" spans="1:8" s="100" customFormat="1" x14ac:dyDescent="0.25">
      <c r="A246" s="268">
        <v>32</v>
      </c>
      <c r="B246" s="269"/>
      <c r="C246" s="270"/>
      <c r="D246" s="407" t="s">
        <v>15</v>
      </c>
      <c r="E246" s="91">
        <f>SUM(E247+E249+E252+E254)</f>
        <v>690</v>
      </c>
      <c r="F246" s="91">
        <f>SUM(F247+F249+F252+F254)</f>
        <v>0</v>
      </c>
      <c r="G246" s="361">
        <f>SUM(G247+G249+G252+G254)</f>
        <v>0</v>
      </c>
      <c r="H246" s="487">
        <f t="shared" si="56"/>
        <v>0</v>
      </c>
    </row>
    <row r="247" spans="1:8" x14ac:dyDescent="0.25">
      <c r="A247" s="254">
        <v>321</v>
      </c>
      <c r="B247" s="255"/>
      <c r="C247" s="256"/>
      <c r="D247" s="410" t="s">
        <v>145</v>
      </c>
      <c r="E247" s="47">
        <f t="shared" ref="E247:G247" si="63">SUM(E248)</f>
        <v>0</v>
      </c>
      <c r="F247" s="47">
        <f t="shared" si="63"/>
        <v>0</v>
      </c>
      <c r="G247" s="363">
        <f t="shared" si="63"/>
        <v>0</v>
      </c>
      <c r="H247" s="486" t="e">
        <f t="shared" si="56"/>
        <v>#DIV/0!</v>
      </c>
    </row>
    <row r="248" spans="1:8" s="100" customFormat="1" x14ac:dyDescent="0.25">
      <c r="A248" s="287">
        <v>3211</v>
      </c>
      <c r="B248" s="288"/>
      <c r="C248" s="289"/>
      <c r="D248" s="409" t="s">
        <v>146</v>
      </c>
      <c r="E248" s="101"/>
      <c r="F248" s="36"/>
      <c r="G248" s="365"/>
      <c r="H248" s="488" t="e">
        <f t="shared" si="56"/>
        <v>#DIV/0!</v>
      </c>
    </row>
    <row r="249" spans="1:8" s="100" customFormat="1" x14ac:dyDescent="0.25">
      <c r="A249" s="295">
        <v>322</v>
      </c>
      <c r="B249" s="296"/>
      <c r="C249" s="297"/>
      <c r="D249" s="410" t="s">
        <v>149</v>
      </c>
      <c r="E249" s="47">
        <v>175</v>
      </c>
      <c r="F249" s="47">
        <f t="shared" ref="F249:G249" si="64">SUM(F250+F251)</f>
        <v>0</v>
      </c>
      <c r="G249" s="363">
        <f t="shared" si="64"/>
        <v>0</v>
      </c>
      <c r="H249" s="486">
        <f t="shared" si="56"/>
        <v>0</v>
      </c>
    </row>
    <row r="250" spans="1:8" s="100" customFormat="1" ht="25.5" x14ac:dyDescent="0.25">
      <c r="A250" s="287">
        <v>3221</v>
      </c>
      <c r="B250" s="288"/>
      <c r="C250" s="289"/>
      <c r="D250" s="409" t="s">
        <v>202</v>
      </c>
      <c r="E250" s="101"/>
      <c r="F250" s="36"/>
      <c r="G250" s="365"/>
      <c r="H250" s="488" t="e">
        <f t="shared" si="56"/>
        <v>#DIV/0!</v>
      </c>
    </row>
    <row r="251" spans="1:8" s="100" customFormat="1" x14ac:dyDescent="0.25">
      <c r="A251" s="287">
        <v>3225</v>
      </c>
      <c r="B251" s="288"/>
      <c r="C251" s="289"/>
      <c r="D251" s="409" t="s">
        <v>203</v>
      </c>
      <c r="E251" s="101"/>
      <c r="F251" s="36"/>
      <c r="G251" s="365"/>
      <c r="H251" s="488" t="e">
        <f t="shared" si="56"/>
        <v>#DIV/0!</v>
      </c>
    </row>
    <row r="252" spans="1:8" s="100" customFormat="1" x14ac:dyDescent="0.25">
      <c r="A252" s="295">
        <v>323</v>
      </c>
      <c r="B252" s="296"/>
      <c r="C252" s="297"/>
      <c r="D252" s="410" t="s">
        <v>156</v>
      </c>
      <c r="E252" s="47">
        <f t="shared" ref="E252:G252" si="65">SUM(E253)</f>
        <v>0</v>
      </c>
      <c r="F252" s="47">
        <f t="shared" si="65"/>
        <v>0</v>
      </c>
      <c r="G252" s="363">
        <f t="shared" si="65"/>
        <v>0</v>
      </c>
      <c r="H252" s="486" t="e">
        <f t="shared" si="56"/>
        <v>#DIV/0!</v>
      </c>
    </row>
    <row r="253" spans="1:8" s="100" customFormat="1" x14ac:dyDescent="0.25">
      <c r="A253" s="287">
        <v>3239</v>
      </c>
      <c r="B253" s="288"/>
      <c r="C253" s="289"/>
      <c r="D253" s="409" t="s">
        <v>165</v>
      </c>
      <c r="E253" s="101"/>
      <c r="F253" s="36"/>
      <c r="G253" s="365"/>
      <c r="H253" s="488" t="e">
        <f t="shared" si="56"/>
        <v>#DIV/0!</v>
      </c>
    </row>
    <row r="254" spans="1:8" s="100" customFormat="1" ht="25.5" x14ac:dyDescent="0.25">
      <c r="A254" s="254">
        <v>329</v>
      </c>
      <c r="B254" s="255"/>
      <c r="C254" s="256"/>
      <c r="D254" s="413" t="s">
        <v>166</v>
      </c>
      <c r="E254" s="47">
        <v>515</v>
      </c>
      <c r="F254" s="47">
        <f>SUM(F255)</f>
        <v>0</v>
      </c>
      <c r="G254" s="363">
        <f>SUM(G255)</f>
        <v>0</v>
      </c>
      <c r="H254" s="486">
        <f t="shared" si="56"/>
        <v>0</v>
      </c>
    </row>
    <row r="255" spans="1:8" s="100" customFormat="1" ht="25.5" x14ac:dyDescent="0.25">
      <c r="A255" s="262">
        <v>3299</v>
      </c>
      <c r="B255" s="263"/>
      <c r="C255" s="264"/>
      <c r="D255" s="416" t="s">
        <v>166</v>
      </c>
      <c r="E255" s="101"/>
      <c r="F255" s="36"/>
      <c r="G255" s="365"/>
      <c r="H255" s="488" t="e">
        <f t="shared" si="56"/>
        <v>#DIV/0!</v>
      </c>
    </row>
    <row r="256" spans="1:8" ht="25.5" x14ac:dyDescent="0.25">
      <c r="A256" s="555">
        <v>4</v>
      </c>
      <c r="B256" s="555"/>
      <c r="C256" s="555"/>
      <c r="D256" s="405" t="s">
        <v>8</v>
      </c>
      <c r="E256" s="175">
        <f t="shared" ref="E256:G260" si="66">SUM(E257)</f>
        <v>0</v>
      </c>
      <c r="F256" s="175">
        <f t="shared" si="66"/>
        <v>0</v>
      </c>
      <c r="G256" s="359">
        <f t="shared" si="66"/>
        <v>0</v>
      </c>
      <c r="H256" s="485" t="e">
        <f t="shared" si="56"/>
        <v>#DIV/0!</v>
      </c>
    </row>
    <row r="257" spans="1:10" ht="25.5" x14ac:dyDescent="0.25">
      <c r="A257" s="556">
        <v>42</v>
      </c>
      <c r="B257" s="556"/>
      <c r="C257" s="556"/>
      <c r="D257" s="385" t="s">
        <v>20</v>
      </c>
      <c r="E257" s="91">
        <f>SUM(E258+E260)</f>
        <v>0</v>
      </c>
      <c r="F257" s="91">
        <f>SUM(F258+F260)</f>
        <v>0</v>
      </c>
      <c r="G257" s="361">
        <f>SUM(G258+G260)</f>
        <v>0</v>
      </c>
      <c r="H257" s="487" t="e">
        <f t="shared" si="56"/>
        <v>#DIV/0!</v>
      </c>
    </row>
    <row r="258" spans="1:10" s="100" customFormat="1" x14ac:dyDescent="0.25">
      <c r="A258" s="254">
        <v>422</v>
      </c>
      <c r="B258" s="255"/>
      <c r="C258" s="256"/>
      <c r="D258" s="402" t="s">
        <v>213</v>
      </c>
      <c r="E258" s="47">
        <f t="shared" si="66"/>
        <v>0</v>
      </c>
      <c r="F258" s="47">
        <f t="shared" si="66"/>
        <v>0</v>
      </c>
      <c r="G258" s="363">
        <f t="shared" si="66"/>
        <v>0</v>
      </c>
      <c r="H258" s="486" t="e">
        <f t="shared" si="56"/>
        <v>#DIV/0!</v>
      </c>
    </row>
    <row r="259" spans="1:10" s="100" customFormat="1" x14ac:dyDescent="0.25">
      <c r="A259" s="262">
        <v>4221</v>
      </c>
      <c r="B259" s="263"/>
      <c r="C259" s="264"/>
      <c r="D259" s="403" t="s">
        <v>204</v>
      </c>
      <c r="E259" s="101"/>
      <c r="F259" s="36"/>
      <c r="G259" s="365"/>
      <c r="H259" s="488" t="e">
        <f t="shared" si="56"/>
        <v>#DIV/0!</v>
      </c>
    </row>
    <row r="260" spans="1:10" s="100" customFormat="1" ht="25.5" x14ac:dyDescent="0.25">
      <c r="A260" s="231">
        <v>424</v>
      </c>
      <c r="B260" s="200"/>
      <c r="C260" s="201"/>
      <c r="D260" s="386" t="s">
        <v>184</v>
      </c>
      <c r="E260" s="47">
        <f t="shared" si="66"/>
        <v>0</v>
      </c>
      <c r="F260" s="47">
        <f t="shared" si="66"/>
        <v>0</v>
      </c>
      <c r="G260" s="363">
        <f t="shared" si="66"/>
        <v>0</v>
      </c>
      <c r="H260" s="486" t="e">
        <f t="shared" si="56"/>
        <v>#DIV/0!</v>
      </c>
    </row>
    <row r="261" spans="1:10" s="100" customFormat="1" x14ac:dyDescent="0.25">
      <c r="A261" s="232">
        <v>4241</v>
      </c>
      <c r="B261" s="233"/>
      <c r="C261" s="234"/>
      <c r="D261" s="387" t="s">
        <v>185</v>
      </c>
      <c r="E261" s="101"/>
      <c r="F261" s="36"/>
      <c r="G261" s="365"/>
      <c r="H261" s="488" t="e">
        <f t="shared" si="56"/>
        <v>#DIV/0!</v>
      </c>
    </row>
    <row r="262" spans="1:10" ht="25.5" x14ac:dyDescent="0.25">
      <c r="A262" s="559" t="s">
        <v>85</v>
      </c>
      <c r="B262" s="559"/>
      <c r="C262" s="559"/>
      <c r="D262" s="399" t="s">
        <v>94</v>
      </c>
      <c r="E262" s="53">
        <f>SUM(E263)</f>
        <v>7990</v>
      </c>
      <c r="F262" s="53">
        <f>SUM(F263)</f>
        <v>0</v>
      </c>
      <c r="G262" s="356">
        <f>SUM(G263)</f>
        <v>484.52000000000004</v>
      </c>
      <c r="H262" s="483">
        <f t="shared" ref="H262:H294" si="67">G262/E262*100</f>
        <v>6.0640801001251567</v>
      </c>
    </row>
    <row r="263" spans="1:10" ht="25.5" x14ac:dyDescent="0.25">
      <c r="A263" s="560" t="s">
        <v>95</v>
      </c>
      <c r="B263" s="560"/>
      <c r="C263" s="560"/>
      <c r="D263" s="404" t="s">
        <v>96</v>
      </c>
      <c r="E263" s="209">
        <f t="shared" ref="E263:G263" si="68">SUM(E264)</f>
        <v>7990</v>
      </c>
      <c r="F263" s="209">
        <f t="shared" si="68"/>
        <v>0</v>
      </c>
      <c r="G263" s="357">
        <f t="shared" si="68"/>
        <v>484.52000000000004</v>
      </c>
      <c r="H263" s="484">
        <f t="shared" si="67"/>
        <v>6.0640801001251567</v>
      </c>
      <c r="J263" s="508"/>
    </row>
    <row r="264" spans="1:10" x14ac:dyDescent="0.25">
      <c r="A264" s="271">
        <v>3</v>
      </c>
      <c r="B264" s="272"/>
      <c r="C264" s="273"/>
      <c r="D264" s="397" t="s">
        <v>6</v>
      </c>
      <c r="E264" s="175">
        <f>SUM(E265+E279)</f>
        <v>7990</v>
      </c>
      <c r="F264" s="175">
        <f>SUM(F265+F279)</f>
        <v>0</v>
      </c>
      <c r="G264" s="359">
        <f>SUM(G265+G279)</f>
        <v>484.52000000000004</v>
      </c>
      <c r="H264" s="485">
        <f t="shared" si="67"/>
        <v>6.0640801001251567</v>
      </c>
    </row>
    <row r="265" spans="1:10" x14ac:dyDescent="0.25">
      <c r="A265" s="569">
        <v>31</v>
      </c>
      <c r="B265" s="570"/>
      <c r="C265" s="571"/>
      <c r="D265" s="360" t="s">
        <v>7</v>
      </c>
      <c r="E265" s="91">
        <f>SUM(E268+E272+E275+E266+E270+E277)</f>
        <v>7987</v>
      </c>
      <c r="F265" s="91">
        <f>SUM(F268+F272+F275)</f>
        <v>0</v>
      </c>
      <c r="G265" s="361">
        <f>SUM(G268+G272+G275)</f>
        <v>484.16</v>
      </c>
      <c r="H265" s="487">
        <f t="shared" si="67"/>
        <v>6.0618505070739959</v>
      </c>
    </row>
    <row r="266" spans="1:10" s="100" customFormat="1" x14ac:dyDescent="0.25">
      <c r="A266" s="430">
        <v>311</v>
      </c>
      <c r="B266" s="431"/>
      <c r="C266" s="432"/>
      <c r="D266" s="362" t="s">
        <v>195</v>
      </c>
      <c r="E266" s="47">
        <v>4500</v>
      </c>
      <c r="F266" s="47"/>
      <c r="G266" s="363"/>
      <c r="H266" s="486">
        <f t="shared" si="67"/>
        <v>0</v>
      </c>
    </row>
    <row r="267" spans="1:10" s="100" customFormat="1" x14ac:dyDescent="0.25">
      <c r="A267" s="433">
        <v>3111</v>
      </c>
      <c r="B267" s="434"/>
      <c r="C267" s="435"/>
      <c r="D267" s="364" t="s">
        <v>139</v>
      </c>
      <c r="E267" s="321"/>
      <c r="F267" s="321"/>
      <c r="G267" s="367"/>
      <c r="H267" s="488" t="e">
        <f t="shared" si="67"/>
        <v>#DIV/0!</v>
      </c>
    </row>
    <row r="268" spans="1:10" x14ac:dyDescent="0.25">
      <c r="A268" s="348">
        <v>312</v>
      </c>
      <c r="B268" s="349"/>
      <c r="C268" s="350"/>
      <c r="D268" s="362" t="s">
        <v>141</v>
      </c>
      <c r="E268" s="47">
        <v>1000</v>
      </c>
      <c r="F268" s="47">
        <f>SUM(F269)</f>
        <v>0</v>
      </c>
      <c r="G268" s="363">
        <f>SUM(G269)</f>
        <v>484.16</v>
      </c>
      <c r="H268" s="486">
        <f t="shared" si="67"/>
        <v>48.416000000000004</v>
      </c>
    </row>
    <row r="269" spans="1:10" s="100" customFormat="1" x14ac:dyDescent="0.25">
      <c r="A269" s="345">
        <v>3121</v>
      </c>
      <c r="B269" s="346"/>
      <c r="C269" s="347"/>
      <c r="D269" s="364" t="s">
        <v>141</v>
      </c>
      <c r="E269" s="101"/>
      <c r="F269" s="36"/>
      <c r="G269" s="365">
        <v>484.16</v>
      </c>
      <c r="H269" s="488" t="e">
        <f t="shared" si="67"/>
        <v>#DIV/0!</v>
      </c>
    </row>
    <row r="270" spans="1:10" s="100" customFormat="1" x14ac:dyDescent="0.25">
      <c r="A270" s="430">
        <v>313</v>
      </c>
      <c r="B270" s="431"/>
      <c r="C270" s="432"/>
      <c r="D270" s="362" t="s">
        <v>142</v>
      </c>
      <c r="E270" s="47">
        <v>743</v>
      </c>
      <c r="F270" s="436"/>
      <c r="G270" s="363"/>
      <c r="H270" s="486">
        <f t="shared" si="67"/>
        <v>0</v>
      </c>
    </row>
    <row r="271" spans="1:10" s="100" customFormat="1" ht="25.5" x14ac:dyDescent="0.25">
      <c r="A271" s="433">
        <v>3132</v>
      </c>
      <c r="B271" s="434"/>
      <c r="C271" s="435"/>
      <c r="D271" s="364" t="s">
        <v>196</v>
      </c>
      <c r="E271" s="101"/>
      <c r="F271" s="36"/>
      <c r="G271" s="365"/>
      <c r="H271" s="488" t="e">
        <f t="shared" si="67"/>
        <v>#DIV/0!</v>
      </c>
    </row>
    <row r="272" spans="1:10" x14ac:dyDescent="0.25">
      <c r="A272" s="295">
        <v>322</v>
      </c>
      <c r="B272" s="296"/>
      <c r="C272" s="297"/>
      <c r="D272" s="410" t="s">
        <v>149</v>
      </c>
      <c r="E272" s="47">
        <v>660</v>
      </c>
      <c r="F272" s="47">
        <f t="shared" ref="F272:G272" si="69">SUM(F273+F274)</f>
        <v>0</v>
      </c>
      <c r="G272" s="363">
        <f t="shared" si="69"/>
        <v>0</v>
      </c>
      <c r="H272" s="486">
        <f t="shared" si="67"/>
        <v>0</v>
      </c>
    </row>
    <row r="273" spans="1:10" ht="25.5" x14ac:dyDescent="0.25">
      <c r="A273" s="287">
        <v>3221</v>
      </c>
      <c r="B273" s="288"/>
      <c r="C273" s="289"/>
      <c r="D273" s="409" t="s">
        <v>202</v>
      </c>
      <c r="E273" s="101"/>
      <c r="F273" s="36"/>
      <c r="G273" s="365"/>
      <c r="H273" s="488" t="e">
        <f t="shared" si="67"/>
        <v>#DIV/0!</v>
      </c>
    </row>
    <row r="274" spans="1:10" x14ac:dyDescent="0.25">
      <c r="A274" s="287">
        <v>3225</v>
      </c>
      <c r="B274" s="288"/>
      <c r="C274" s="289"/>
      <c r="D274" s="409" t="s">
        <v>203</v>
      </c>
      <c r="E274" s="101"/>
      <c r="F274" s="36"/>
      <c r="G274" s="365"/>
      <c r="H274" s="488" t="e">
        <f t="shared" si="67"/>
        <v>#DIV/0!</v>
      </c>
    </row>
    <row r="275" spans="1:10" x14ac:dyDescent="0.25">
      <c r="A275" s="295">
        <v>323</v>
      </c>
      <c r="B275" s="296"/>
      <c r="C275" s="297"/>
      <c r="D275" s="410" t="s">
        <v>156</v>
      </c>
      <c r="E275" s="47">
        <v>690</v>
      </c>
      <c r="F275" s="47">
        <f t="shared" ref="F275:G275" si="70">SUM(F276)</f>
        <v>0</v>
      </c>
      <c r="G275" s="363">
        <f t="shared" si="70"/>
        <v>0</v>
      </c>
      <c r="H275" s="486">
        <f t="shared" si="67"/>
        <v>0</v>
      </c>
    </row>
    <row r="276" spans="1:10" x14ac:dyDescent="0.25">
      <c r="A276" s="287">
        <v>3239</v>
      </c>
      <c r="B276" s="288"/>
      <c r="C276" s="289"/>
      <c r="D276" s="409" t="s">
        <v>165</v>
      </c>
      <c r="E276" s="101"/>
      <c r="F276" s="36"/>
      <c r="G276" s="365"/>
      <c r="H276" s="488" t="e">
        <f t="shared" si="67"/>
        <v>#DIV/0!</v>
      </c>
      <c r="J276" s="81"/>
    </row>
    <row r="277" spans="1:10" s="100" customFormat="1" ht="25.5" x14ac:dyDescent="0.25">
      <c r="A277" s="254">
        <v>329</v>
      </c>
      <c r="B277" s="255"/>
      <c r="C277" s="256"/>
      <c r="D277" s="413" t="s">
        <v>166</v>
      </c>
      <c r="E277" s="47">
        <v>394</v>
      </c>
      <c r="F277" s="436"/>
      <c r="G277" s="363"/>
      <c r="H277" s="486">
        <f t="shared" si="67"/>
        <v>0</v>
      </c>
      <c r="J277" s="81"/>
    </row>
    <row r="278" spans="1:10" s="100" customFormat="1" ht="25.5" x14ac:dyDescent="0.25">
      <c r="A278" s="262">
        <v>3299</v>
      </c>
      <c r="B278" s="263"/>
      <c r="C278" s="264"/>
      <c r="D278" s="416" t="s">
        <v>166</v>
      </c>
      <c r="E278" s="101"/>
      <c r="F278" s="36"/>
      <c r="G278" s="365"/>
      <c r="H278" s="488" t="e">
        <f t="shared" si="67"/>
        <v>#DIV/0!</v>
      </c>
      <c r="J278" s="81"/>
    </row>
    <row r="279" spans="1:10" x14ac:dyDescent="0.25">
      <c r="A279" s="562">
        <v>34</v>
      </c>
      <c r="B279" s="562"/>
      <c r="C279" s="562"/>
      <c r="D279" s="406" t="s">
        <v>41</v>
      </c>
      <c r="E279" s="91">
        <f t="shared" ref="E279:G279" si="71">SUM(E280)</f>
        <v>3</v>
      </c>
      <c r="F279" s="91">
        <f t="shared" si="71"/>
        <v>0</v>
      </c>
      <c r="G279" s="361">
        <f t="shared" si="71"/>
        <v>0.36</v>
      </c>
      <c r="H279" s="487">
        <f t="shared" si="67"/>
        <v>12</v>
      </c>
    </row>
    <row r="280" spans="1:10" x14ac:dyDescent="0.25">
      <c r="A280" s="558">
        <v>343</v>
      </c>
      <c r="B280" s="558"/>
      <c r="C280" s="558"/>
      <c r="D280" s="413" t="s">
        <v>190</v>
      </c>
      <c r="E280" s="47">
        <v>3</v>
      </c>
      <c r="F280" s="47">
        <f>SUM(F282)</f>
        <v>0</v>
      </c>
      <c r="G280" s="363">
        <f>SUM(G282)</f>
        <v>0.36</v>
      </c>
      <c r="H280" s="486">
        <f t="shared" si="67"/>
        <v>12</v>
      </c>
    </row>
    <row r="281" spans="1:10" s="100" customFormat="1" ht="25.5" x14ac:dyDescent="0.25">
      <c r="A281" s="563">
        <v>3431</v>
      </c>
      <c r="B281" s="564"/>
      <c r="C281" s="565"/>
      <c r="D281" s="366" t="s">
        <v>173</v>
      </c>
      <c r="E281" s="321"/>
      <c r="F281" s="321"/>
      <c r="G281" s="367"/>
      <c r="H281" s="488" t="e">
        <f t="shared" si="67"/>
        <v>#DIV/0!</v>
      </c>
    </row>
    <row r="282" spans="1:10" x14ac:dyDescent="0.25">
      <c r="A282" s="566">
        <v>3433</v>
      </c>
      <c r="B282" s="567"/>
      <c r="C282" s="568"/>
      <c r="D282" s="409" t="s">
        <v>175</v>
      </c>
      <c r="E282" s="101"/>
      <c r="F282" s="36"/>
      <c r="G282" s="365">
        <v>0.36</v>
      </c>
      <c r="H282" s="488" t="e">
        <f t="shared" si="67"/>
        <v>#DIV/0!</v>
      </c>
    </row>
    <row r="283" spans="1:10" ht="25.5" x14ac:dyDescent="0.25">
      <c r="A283" s="559" t="s">
        <v>88</v>
      </c>
      <c r="B283" s="559"/>
      <c r="C283" s="559"/>
      <c r="D283" s="399" t="s">
        <v>97</v>
      </c>
      <c r="E283" s="103">
        <f t="shared" ref="E283:G287" si="72">SUM(E284)</f>
        <v>58000</v>
      </c>
      <c r="F283" s="103">
        <f t="shared" si="72"/>
        <v>0</v>
      </c>
      <c r="G283" s="309">
        <f t="shared" si="72"/>
        <v>31339.26</v>
      </c>
      <c r="H283" s="483">
        <f t="shared" si="67"/>
        <v>54.033206896551725</v>
      </c>
    </row>
    <row r="284" spans="1:10" ht="25.5" x14ac:dyDescent="0.25">
      <c r="A284" s="560" t="s">
        <v>82</v>
      </c>
      <c r="B284" s="560"/>
      <c r="C284" s="560"/>
      <c r="D284" s="404" t="s">
        <v>86</v>
      </c>
      <c r="E284" s="209">
        <f t="shared" si="72"/>
        <v>58000</v>
      </c>
      <c r="F284" s="209">
        <f t="shared" si="72"/>
        <v>0</v>
      </c>
      <c r="G284" s="357">
        <f t="shared" si="72"/>
        <v>31339.26</v>
      </c>
      <c r="H284" s="484">
        <f t="shared" si="67"/>
        <v>54.033206896551725</v>
      </c>
    </row>
    <row r="285" spans="1:10" x14ac:dyDescent="0.25">
      <c r="A285" s="561">
        <v>3</v>
      </c>
      <c r="B285" s="561"/>
      <c r="C285" s="561"/>
      <c r="D285" s="405" t="s">
        <v>6</v>
      </c>
      <c r="E285" s="175">
        <f t="shared" si="72"/>
        <v>58000</v>
      </c>
      <c r="F285" s="175">
        <f t="shared" si="72"/>
        <v>0</v>
      </c>
      <c r="G285" s="359">
        <f t="shared" si="72"/>
        <v>31339.26</v>
      </c>
      <c r="H285" s="485">
        <f t="shared" si="67"/>
        <v>54.033206896551725</v>
      </c>
    </row>
    <row r="286" spans="1:10" x14ac:dyDescent="0.25">
      <c r="A286" s="556">
        <v>32</v>
      </c>
      <c r="B286" s="556"/>
      <c r="C286" s="556"/>
      <c r="D286" s="406" t="s">
        <v>15</v>
      </c>
      <c r="E286" s="91">
        <f t="shared" si="72"/>
        <v>58000</v>
      </c>
      <c r="F286" s="91">
        <f t="shared" si="72"/>
        <v>0</v>
      </c>
      <c r="G286" s="361">
        <f t="shared" si="72"/>
        <v>31339.26</v>
      </c>
      <c r="H286" s="487">
        <f t="shared" si="67"/>
        <v>54.033206896551725</v>
      </c>
    </row>
    <row r="287" spans="1:10" s="100" customFormat="1" x14ac:dyDescent="0.25">
      <c r="A287" s="254">
        <v>322</v>
      </c>
      <c r="B287" s="255"/>
      <c r="C287" s="256"/>
      <c r="D287" s="410" t="s">
        <v>149</v>
      </c>
      <c r="E287" s="47">
        <v>58000</v>
      </c>
      <c r="F287" s="47">
        <f t="shared" si="72"/>
        <v>0</v>
      </c>
      <c r="G287" s="363">
        <f t="shared" si="72"/>
        <v>31339.26</v>
      </c>
      <c r="H287" s="486">
        <f t="shared" si="67"/>
        <v>54.033206896551725</v>
      </c>
    </row>
    <row r="288" spans="1:10" s="100" customFormat="1" x14ac:dyDescent="0.25">
      <c r="A288" s="262">
        <v>3222</v>
      </c>
      <c r="B288" s="263"/>
      <c r="C288" s="264"/>
      <c r="D288" s="409" t="s">
        <v>151</v>
      </c>
      <c r="E288" s="101"/>
      <c r="F288" s="36"/>
      <c r="G288" s="365">
        <v>31339.26</v>
      </c>
      <c r="H288" s="488" t="e">
        <f t="shared" si="67"/>
        <v>#DIV/0!</v>
      </c>
    </row>
    <row r="289" spans="1:10" ht="38.25" x14ac:dyDescent="0.25">
      <c r="A289" s="554" t="s">
        <v>102</v>
      </c>
      <c r="B289" s="554"/>
      <c r="C289" s="554"/>
      <c r="D289" s="399" t="s">
        <v>98</v>
      </c>
      <c r="E289" s="53">
        <f t="shared" ref="E289:G289" si="73">SUM(E290)</f>
        <v>513</v>
      </c>
      <c r="F289" s="53">
        <f t="shared" si="73"/>
        <v>0</v>
      </c>
      <c r="G289" s="356">
        <f t="shared" si="73"/>
        <v>0</v>
      </c>
      <c r="H289" s="483">
        <f t="shared" si="67"/>
        <v>0</v>
      </c>
    </row>
    <row r="290" spans="1:10" ht="25.5" x14ac:dyDescent="0.25">
      <c r="A290" s="265" t="s">
        <v>104</v>
      </c>
      <c r="B290" s="266" t="s">
        <v>103</v>
      </c>
      <c r="C290" s="301"/>
      <c r="D290" s="419" t="s">
        <v>86</v>
      </c>
      <c r="E290" s="209">
        <f t="shared" ref="E290:G293" si="74">SUM(E291)</f>
        <v>513</v>
      </c>
      <c r="F290" s="209">
        <f t="shared" si="74"/>
        <v>0</v>
      </c>
      <c r="G290" s="357">
        <f t="shared" si="74"/>
        <v>0</v>
      </c>
      <c r="H290" s="484">
        <f t="shared" si="67"/>
        <v>0</v>
      </c>
      <c r="J290" s="81"/>
    </row>
    <row r="291" spans="1:10" x14ac:dyDescent="0.25">
      <c r="A291" s="555">
        <v>3</v>
      </c>
      <c r="B291" s="555"/>
      <c r="C291" s="555"/>
      <c r="D291" s="405" t="s">
        <v>6</v>
      </c>
      <c r="E291" s="175">
        <f t="shared" si="74"/>
        <v>513</v>
      </c>
      <c r="F291" s="175">
        <f t="shared" si="74"/>
        <v>0</v>
      </c>
      <c r="G291" s="359">
        <f t="shared" si="74"/>
        <v>0</v>
      </c>
      <c r="H291" s="485">
        <f t="shared" si="67"/>
        <v>0</v>
      </c>
    </row>
    <row r="292" spans="1:10" x14ac:dyDescent="0.25">
      <c r="A292" s="556">
        <v>38</v>
      </c>
      <c r="B292" s="556"/>
      <c r="C292" s="556"/>
      <c r="D292" s="406" t="s">
        <v>42</v>
      </c>
      <c r="E292" s="91">
        <f t="shared" si="74"/>
        <v>513</v>
      </c>
      <c r="F292" s="91">
        <f t="shared" si="74"/>
        <v>0</v>
      </c>
      <c r="G292" s="361">
        <f t="shared" si="74"/>
        <v>0</v>
      </c>
      <c r="H292" s="487">
        <f t="shared" si="67"/>
        <v>0</v>
      </c>
    </row>
    <row r="293" spans="1:10" s="100" customFormat="1" x14ac:dyDescent="0.25">
      <c r="A293" s="254">
        <v>381</v>
      </c>
      <c r="B293" s="255"/>
      <c r="C293" s="256"/>
      <c r="D293" s="410" t="s">
        <v>131</v>
      </c>
      <c r="E293" s="47">
        <v>513</v>
      </c>
      <c r="F293" s="47">
        <f t="shared" si="74"/>
        <v>0</v>
      </c>
      <c r="G293" s="363">
        <f t="shared" si="74"/>
        <v>0</v>
      </c>
      <c r="H293" s="486">
        <f t="shared" si="67"/>
        <v>0</v>
      </c>
    </row>
    <row r="294" spans="1:10" s="100" customFormat="1" x14ac:dyDescent="0.25">
      <c r="A294" s="262">
        <v>3812</v>
      </c>
      <c r="B294" s="263"/>
      <c r="C294" s="264"/>
      <c r="D294" s="409" t="s">
        <v>177</v>
      </c>
      <c r="E294" s="101"/>
      <c r="F294" s="101"/>
      <c r="G294" s="365">
        <v>0</v>
      </c>
      <c r="H294" s="488" t="e">
        <f t="shared" si="67"/>
        <v>#DIV/0!</v>
      </c>
    </row>
    <row r="299" spans="1:10" x14ac:dyDescent="0.25">
      <c r="J299" s="76"/>
    </row>
  </sheetData>
  <mergeCells count="85">
    <mergeCell ref="A73:C73"/>
    <mergeCell ref="A74:C74"/>
    <mergeCell ref="A75:C75"/>
    <mergeCell ref="A112:C112"/>
    <mergeCell ref="A8:C8"/>
    <mergeCell ref="A9:C9"/>
    <mergeCell ref="A5:C5"/>
    <mergeCell ref="A1:H1"/>
    <mergeCell ref="A3:H3"/>
    <mergeCell ref="A113:C113"/>
    <mergeCell ref="A111:C111"/>
    <mergeCell ref="A10:C10"/>
    <mergeCell ref="A11:C11"/>
    <mergeCell ref="A19:C19"/>
    <mergeCell ref="A12:C12"/>
    <mergeCell ref="A40:C40"/>
    <mergeCell ref="A36:C36"/>
    <mergeCell ref="A37:C37"/>
    <mergeCell ref="A38:C38"/>
    <mergeCell ref="A39:C39"/>
    <mergeCell ref="A21:C21"/>
    <mergeCell ref="A34:C34"/>
    <mergeCell ref="A162:C162"/>
    <mergeCell ref="A163:C163"/>
    <mergeCell ref="A164:C164"/>
    <mergeCell ref="A167:C167"/>
    <mergeCell ref="A122:C122"/>
    <mergeCell ref="A149:C149"/>
    <mergeCell ref="A150:C150"/>
    <mergeCell ref="A132:C132"/>
    <mergeCell ref="A138:C138"/>
    <mergeCell ref="A134:C134"/>
    <mergeCell ref="A135:C135"/>
    <mergeCell ref="A136:C136"/>
    <mergeCell ref="A137:C137"/>
    <mergeCell ref="A160:C160"/>
    <mergeCell ref="A161:C161"/>
    <mergeCell ref="A181:C181"/>
    <mergeCell ref="A182:C182"/>
    <mergeCell ref="A188:C188"/>
    <mergeCell ref="A168:C168"/>
    <mergeCell ref="A175:C175"/>
    <mergeCell ref="A174:C174"/>
    <mergeCell ref="A176:C176"/>
    <mergeCell ref="A178:C178"/>
    <mergeCell ref="A169:C169"/>
    <mergeCell ref="A170:C170"/>
    <mergeCell ref="A171:C171"/>
    <mergeCell ref="A172:C172"/>
    <mergeCell ref="A189:C189"/>
    <mergeCell ref="A190:C190"/>
    <mergeCell ref="A191:C191"/>
    <mergeCell ref="A194:C194"/>
    <mergeCell ref="A195:C195"/>
    <mergeCell ref="A198:C198"/>
    <mergeCell ref="A199:C199"/>
    <mergeCell ref="A200:C200"/>
    <mergeCell ref="A206:C206"/>
    <mergeCell ref="A208:C208"/>
    <mergeCell ref="A209:C209"/>
    <mergeCell ref="A210:C210"/>
    <mergeCell ref="A218:C218"/>
    <mergeCell ref="A244:C244"/>
    <mergeCell ref="A256:C256"/>
    <mergeCell ref="A239:C239"/>
    <mergeCell ref="A242:C242"/>
    <mergeCell ref="A243:C243"/>
    <mergeCell ref="A211:C211"/>
    <mergeCell ref="A228:C228"/>
    <mergeCell ref="A289:C289"/>
    <mergeCell ref="A291:C291"/>
    <mergeCell ref="A292:C292"/>
    <mergeCell ref="A235:C235"/>
    <mergeCell ref="A280:C280"/>
    <mergeCell ref="A283:C283"/>
    <mergeCell ref="A284:C284"/>
    <mergeCell ref="A285:C285"/>
    <mergeCell ref="A286:C286"/>
    <mergeCell ref="A257:C257"/>
    <mergeCell ref="A262:C262"/>
    <mergeCell ref="A263:C263"/>
    <mergeCell ref="A279:C279"/>
    <mergeCell ref="A281:C281"/>
    <mergeCell ref="A282:C282"/>
    <mergeCell ref="A265:C265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 Orebic</cp:lastModifiedBy>
  <cp:lastPrinted>2024-07-16T10:26:11Z</cp:lastPrinted>
  <dcterms:created xsi:type="dcterms:W3CDTF">2022-08-12T12:51:27Z</dcterms:created>
  <dcterms:modified xsi:type="dcterms:W3CDTF">2024-07-30T07:51:54Z</dcterms:modified>
</cp:coreProperties>
</file>