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OS Orebic\Documents\Dokumenti staro\dokumenti 2232023\GODIŠNJE IZVJEŠĆE 2024\Izvještaj o izvršenju godišnjeg plana za 2024\"/>
    </mc:Choice>
  </mc:AlternateContent>
  <xr:revisionPtr revIDLastSave="0" documentId="13_ncr:1_{BE567B0A-AD21-46C6-896D-9D5FE09C45D5}" xr6:coauthVersionLast="47" xr6:coauthVersionMax="47" xr10:uidLastSave="{00000000-0000-0000-0000-000000000000}"/>
  <bookViews>
    <workbookView xWindow="-120" yWindow="-120" windowWidth="29040" windowHeight="1584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8" i="7" l="1"/>
  <c r="G277" i="7"/>
  <c r="G298" i="7"/>
  <c r="G299" i="7"/>
  <c r="G230" i="7"/>
  <c r="G179" i="7"/>
  <c r="G9" i="7" l="1"/>
  <c r="G24" i="7"/>
  <c r="H303" i="7" l="1"/>
  <c r="H302" i="7"/>
  <c r="H301" i="7"/>
  <c r="G301" i="7"/>
  <c r="G302" i="7"/>
  <c r="G303" i="7"/>
  <c r="G286" i="7"/>
  <c r="H288" i="7"/>
  <c r="H33" i="7" l="1"/>
  <c r="H32" i="7"/>
  <c r="G31" i="7"/>
  <c r="H31" i="7" s="1"/>
  <c r="F31" i="7"/>
  <c r="F30" i="7" s="1"/>
  <c r="E30" i="7"/>
  <c r="E25" i="7" s="1"/>
  <c r="H27" i="7"/>
  <c r="H29" i="7"/>
  <c r="G28" i="7"/>
  <c r="H28" i="7" s="1"/>
  <c r="F28" i="7"/>
  <c r="H26" i="7"/>
  <c r="F26" i="7"/>
  <c r="E302" i="7"/>
  <c r="E301" i="7" s="1"/>
  <c r="E299" i="7"/>
  <c r="E298" i="7" s="1"/>
  <c r="E279" i="7" s="1"/>
  <c r="H275" i="7"/>
  <c r="G274" i="7"/>
  <c r="H274" i="7" s="1"/>
  <c r="F274" i="7"/>
  <c r="F273" i="7" s="1"/>
  <c r="F272" i="7" s="1"/>
  <c r="F271" i="7" s="1"/>
  <c r="E273" i="7"/>
  <c r="E272" i="7" s="1"/>
  <c r="E271" i="7" s="1"/>
  <c r="G244" i="7"/>
  <c r="G235" i="7"/>
  <c r="G144" i="7"/>
  <c r="E179" i="7"/>
  <c r="G220" i="7"/>
  <c r="E220" i="7"/>
  <c r="H223" i="7"/>
  <c r="H224" i="7"/>
  <c r="G14" i="6"/>
  <c r="G13" i="6" s="1"/>
  <c r="I15" i="6"/>
  <c r="H16" i="6"/>
  <c r="J25" i="10"/>
  <c r="I23" i="10"/>
  <c r="K23" i="10" s="1"/>
  <c r="K21" i="10"/>
  <c r="G10" i="5"/>
  <c r="G9" i="5"/>
  <c r="G8" i="5"/>
  <c r="H14" i="7"/>
  <c r="H16" i="7"/>
  <c r="H18" i="7"/>
  <c r="H21" i="7"/>
  <c r="H22" i="7"/>
  <c r="H38" i="7"/>
  <c r="H40" i="7"/>
  <c r="H42" i="7"/>
  <c r="H45" i="7"/>
  <c r="H46" i="7"/>
  <c r="H53" i="7"/>
  <c r="H54" i="7"/>
  <c r="H55" i="7"/>
  <c r="H56" i="7"/>
  <c r="H58" i="7"/>
  <c r="H59" i="7"/>
  <c r="H60" i="7"/>
  <c r="H61" i="7"/>
  <c r="H62" i="7"/>
  <c r="H63" i="7"/>
  <c r="H65" i="7"/>
  <c r="H66" i="7"/>
  <c r="H67" i="7"/>
  <c r="H68" i="7"/>
  <c r="H69" i="7"/>
  <c r="H70" i="7"/>
  <c r="H71" i="7"/>
  <c r="H72" i="7"/>
  <c r="H73" i="7"/>
  <c r="H75" i="7"/>
  <c r="H76" i="7"/>
  <c r="H77" i="7"/>
  <c r="H78" i="7"/>
  <c r="H79" i="7"/>
  <c r="H82" i="7"/>
  <c r="H83" i="7"/>
  <c r="H88" i="7"/>
  <c r="H89" i="7"/>
  <c r="H90" i="7"/>
  <c r="H91" i="7"/>
  <c r="H93" i="7"/>
  <c r="H94" i="7"/>
  <c r="H95" i="7"/>
  <c r="H96" i="7"/>
  <c r="H97" i="7"/>
  <c r="H98" i="7"/>
  <c r="H100" i="7"/>
  <c r="H101" i="7"/>
  <c r="H102" i="7"/>
  <c r="H103" i="7"/>
  <c r="H104" i="7"/>
  <c r="H105" i="7"/>
  <c r="H106" i="7"/>
  <c r="H107" i="7"/>
  <c r="H108" i="7"/>
  <c r="H110" i="7"/>
  <c r="H112" i="7"/>
  <c r="H113" i="7"/>
  <c r="H114" i="7"/>
  <c r="H115" i="7"/>
  <c r="H116" i="7"/>
  <c r="H117" i="7"/>
  <c r="H120" i="7"/>
  <c r="H121" i="7"/>
  <c r="H126" i="7"/>
  <c r="H127" i="7"/>
  <c r="H128" i="7"/>
  <c r="H130" i="7"/>
  <c r="H132" i="7"/>
  <c r="H135" i="7"/>
  <c r="H136" i="7"/>
  <c r="H137" i="7"/>
  <c r="H139" i="7"/>
  <c r="H140" i="7"/>
  <c r="H141" i="7"/>
  <c r="H142" i="7"/>
  <c r="H143" i="7"/>
  <c r="H145" i="7"/>
  <c r="H146" i="7"/>
  <c r="H147" i="7"/>
  <c r="H148" i="7"/>
  <c r="H149" i="7"/>
  <c r="H151" i="7"/>
  <c r="H153" i="7"/>
  <c r="H155" i="7"/>
  <c r="H156" i="7"/>
  <c r="H159" i="7"/>
  <c r="H163" i="7"/>
  <c r="H164" i="7"/>
  <c r="H166" i="7"/>
  <c r="H170" i="7"/>
  <c r="H176" i="7"/>
  <c r="H182" i="7"/>
  <c r="H189" i="7"/>
  <c r="H195" i="7"/>
  <c r="H196" i="7"/>
  <c r="H202" i="7"/>
  <c r="H206" i="7"/>
  <c r="H212" i="7"/>
  <c r="H216" i="7"/>
  <c r="H221" i="7"/>
  <c r="H222" i="7"/>
  <c r="H225" i="7"/>
  <c r="H226" i="7"/>
  <c r="H229" i="7"/>
  <c r="H231" i="7"/>
  <c r="H232" i="7"/>
  <c r="H233" i="7"/>
  <c r="H234" i="7"/>
  <c r="H236" i="7"/>
  <c r="H238" i="7"/>
  <c r="H240" i="7"/>
  <c r="H241" i="7"/>
  <c r="H245" i="7"/>
  <c r="H246" i="7"/>
  <c r="H247" i="7"/>
  <c r="H252" i="7"/>
  <c r="H257" i="7"/>
  <c r="H259" i="7"/>
  <c r="H260" i="7"/>
  <c r="H262" i="7"/>
  <c r="H264" i="7"/>
  <c r="H268" i="7"/>
  <c r="H270" i="7"/>
  <c r="H280" i="7"/>
  <c r="H281" i="7"/>
  <c r="H283" i="7"/>
  <c r="H284" i="7"/>
  <c r="H285" i="7"/>
  <c r="H287" i="7"/>
  <c r="H289" i="7"/>
  <c r="H291" i="7"/>
  <c r="H292" i="7"/>
  <c r="H293" i="7"/>
  <c r="H296" i="7"/>
  <c r="H297" i="7"/>
  <c r="H310" i="7"/>
  <c r="H316" i="7"/>
  <c r="G10" i="9"/>
  <c r="G11" i="9"/>
  <c r="G12" i="9"/>
  <c r="G13" i="9"/>
  <c r="E13" i="6"/>
  <c r="I16" i="6"/>
  <c r="I11" i="6"/>
  <c r="H11" i="6"/>
  <c r="G39" i="8"/>
  <c r="G36" i="8"/>
  <c r="G37" i="8"/>
  <c r="G35" i="8"/>
  <c r="G33" i="8"/>
  <c r="G32" i="8"/>
  <c r="G30" i="8"/>
  <c r="G28" i="8"/>
  <c r="G19" i="8"/>
  <c r="G16" i="8"/>
  <c r="G17" i="8"/>
  <c r="G15" i="8"/>
  <c r="G13" i="8"/>
  <c r="G12" i="8"/>
  <c r="G10" i="8"/>
  <c r="G8" i="8"/>
  <c r="K46" i="3"/>
  <c r="K13" i="3"/>
  <c r="K15" i="3"/>
  <c r="K16" i="3"/>
  <c r="K19" i="3"/>
  <c r="K22" i="3"/>
  <c r="K25" i="3"/>
  <c r="K27" i="3"/>
  <c r="K28" i="3"/>
  <c r="K31" i="3"/>
  <c r="K32" i="3"/>
  <c r="K33" i="3"/>
  <c r="K35" i="3"/>
  <c r="K36" i="3"/>
  <c r="K25" i="10"/>
  <c r="K22" i="10"/>
  <c r="K14" i="10"/>
  <c r="K13" i="10"/>
  <c r="K11" i="10"/>
  <c r="K10" i="10"/>
  <c r="G6" i="9"/>
  <c r="G7" i="9"/>
  <c r="G8" i="9"/>
  <c r="G5" i="9"/>
  <c r="F7" i="9"/>
  <c r="F8" i="9"/>
  <c r="F11" i="9"/>
  <c r="F12" i="9"/>
  <c r="F13" i="9"/>
  <c r="E10" i="9"/>
  <c r="C9" i="9"/>
  <c r="B6" i="9"/>
  <c r="F6" i="9" s="1"/>
  <c r="G30" i="7" l="1"/>
  <c r="H30" i="7" s="1"/>
  <c r="G273" i="7"/>
  <c r="H220" i="7"/>
  <c r="I13" i="6"/>
  <c r="E9" i="9"/>
  <c r="G9" i="9" s="1"/>
  <c r="B5" i="9"/>
  <c r="F5" i="9" s="1"/>
  <c r="F10" i="9"/>
  <c r="E133" i="7"/>
  <c r="E124" i="7"/>
  <c r="G54" i="3"/>
  <c r="F251" i="7"/>
  <c r="F250" i="7" s="1"/>
  <c r="F249" i="7" s="1"/>
  <c r="E250" i="7"/>
  <c r="E249" i="7" s="1"/>
  <c r="G251" i="7"/>
  <c r="G188" i="7"/>
  <c r="F188" i="7"/>
  <c r="F187" i="7" s="1"/>
  <c r="F186" i="7" s="1"/>
  <c r="F185" i="7" s="1"/>
  <c r="F184" i="7" s="1"/>
  <c r="E187" i="7"/>
  <c r="E186" i="7" s="1"/>
  <c r="E185" i="7" s="1"/>
  <c r="E184" i="7" s="1"/>
  <c r="G269" i="7"/>
  <c r="F269" i="7"/>
  <c r="E269" i="7"/>
  <c r="G263" i="7"/>
  <c r="H263" i="7" s="1"/>
  <c r="F263" i="7"/>
  <c r="G239" i="7"/>
  <c r="H239" i="7" s="1"/>
  <c r="H235" i="7"/>
  <c r="H230" i="7"/>
  <c r="G228" i="7"/>
  <c r="H228" i="7" s="1"/>
  <c r="F244" i="7"/>
  <c r="F243" i="7" s="1"/>
  <c r="F242" i="7" s="1"/>
  <c r="F239" i="7"/>
  <c r="F235" i="7"/>
  <c r="F230" i="7"/>
  <c r="F228" i="7"/>
  <c r="E243" i="7"/>
  <c r="E242" i="7" s="1"/>
  <c r="G194" i="7"/>
  <c r="F194" i="7"/>
  <c r="F193" i="7" s="1"/>
  <c r="E193" i="7"/>
  <c r="G169" i="7"/>
  <c r="F169" i="7"/>
  <c r="F168" i="7" s="1"/>
  <c r="F167" i="7" s="1"/>
  <c r="E168" i="7"/>
  <c r="E167" i="7" s="1"/>
  <c r="G162" i="7"/>
  <c r="H162" i="7" s="1"/>
  <c r="F162" i="7"/>
  <c r="G154" i="7"/>
  <c r="H154" i="7" s="1"/>
  <c r="F154" i="7"/>
  <c r="H144" i="7"/>
  <c r="F144" i="7"/>
  <c r="G138" i="7"/>
  <c r="H138" i="7" s="1"/>
  <c r="F138" i="7"/>
  <c r="G109" i="7"/>
  <c r="H109" i="7" s="1"/>
  <c r="F109" i="7"/>
  <c r="G44" i="7"/>
  <c r="H44" i="7" s="1"/>
  <c r="F44" i="7"/>
  <c r="G20" i="7"/>
  <c r="H20" i="7" s="1"/>
  <c r="F20" i="7"/>
  <c r="I8" i="6"/>
  <c r="I9" i="6"/>
  <c r="I10" i="6"/>
  <c r="I12" i="6"/>
  <c r="I14" i="6"/>
  <c r="I17" i="6"/>
  <c r="I7" i="6"/>
  <c r="H8" i="6"/>
  <c r="H9" i="6"/>
  <c r="H10" i="6"/>
  <c r="H12" i="6"/>
  <c r="H13" i="6"/>
  <c r="H14" i="6"/>
  <c r="H15" i="6"/>
  <c r="H17" i="6"/>
  <c r="H7" i="6"/>
  <c r="B34" i="8"/>
  <c r="E314" i="7"/>
  <c r="E313" i="7" s="1"/>
  <c r="F315" i="7"/>
  <c r="F314" i="7" s="1"/>
  <c r="F313" i="7" s="1"/>
  <c r="G315" i="7"/>
  <c r="E308" i="7"/>
  <c r="E307" i="7" s="1"/>
  <c r="E306" i="7" s="1"/>
  <c r="E305" i="7" s="1"/>
  <c r="F309" i="7"/>
  <c r="F308" i="7" s="1"/>
  <c r="F307" i="7" s="1"/>
  <c r="F306" i="7" s="1"/>
  <c r="F305" i="7" s="1"/>
  <c r="G309" i="7"/>
  <c r="E294" i="7"/>
  <c r="F295" i="7"/>
  <c r="F294" i="7" s="1"/>
  <c r="G295" i="7"/>
  <c r="F290" i="7"/>
  <c r="G290" i="7"/>
  <c r="H290" i="7" s="1"/>
  <c r="F286" i="7"/>
  <c r="H286" i="7"/>
  <c r="F282" i="7"/>
  <c r="G282" i="7"/>
  <c r="H282" i="7" s="1"/>
  <c r="E267" i="7"/>
  <c r="F267" i="7"/>
  <c r="G267" i="7"/>
  <c r="E261" i="7"/>
  <c r="F261" i="7"/>
  <c r="G261" i="7"/>
  <c r="F258" i="7"/>
  <c r="G258" i="7"/>
  <c r="H258" i="7" s="1"/>
  <c r="G256" i="7"/>
  <c r="E256" i="7"/>
  <c r="F256" i="7"/>
  <c r="E215" i="7"/>
  <c r="E214" i="7" s="1"/>
  <c r="E213" i="7" s="1"/>
  <c r="F215" i="7"/>
  <c r="F214" i="7" s="1"/>
  <c r="F213" i="7" s="1"/>
  <c r="G215" i="7"/>
  <c r="E211" i="7"/>
  <c r="E210" i="7" s="1"/>
  <c r="F211" i="7"/>
  <c r="F210" i="7" s="1"/>
  <c r="G211" i="7"/>
  <c r="G210" i="7"/>
  <c r="E180" i="7"/>
  <c r="F181" i="7"/>
  <c r="F180" i="7" s="1"/>
  <c r="G181" i="7"/>
  <c r="E174" i="7"/>
  <c r="E173" i="7" s="1"/>
  <c r="E172" i="7" s="1"/>
  <c r="E171" i="7" s="1"/>
  <c r="F175" i="7"/>
  <c r="F174" i="7" s="1"/>
  <c r="F173" i="7" s="1"/>
  <c r="F172" i="7" s="1"/>
  <c r="F171" i="7" s="1"/>
  <c r="G175" i="7"/>
  <c r="E165" i="7"/>
  <c r="F165" i="7"/>
  <c r="G165" i="7"/>
  <c r="G25" i="7" l="1"/>
  <c r="G23" i="7" s="1"/>
  <c r="H273" i="7"/>
  <c r="G272" i="7"/>
  <c r="H261" i="7"/>
  <c r="H211" i="7"/>
  <c r="H269" i="7"/>
  <c r="G209" i="7"/>
  <c r="H210" i="7"/>
  <c r="G180" i="7"/>
  <c r="H180" i="7" s="1"/>
  <c r="H181" i="7"/>
  <c r="H256" i="7"/>
  <c r="G193" i="7"/>
  <c r="H193" i="7" s="1"/>
  <c r="H194" i="7"/>
  <c r="G250" i="7"/>
  <c r="H250" i="7" s="1"/>
  <c r="H251" i="7"/>
  <c r="G174" i="7"/>
  <c r="H175" i="7"/>
  <c r="G314" i="7"/>
  <c r="H315" i="7"/>
  <c r="G168" i="7"/>
  <c r="H168" i="7" s="1"/>
  <c r="H169" i="7"/>
  <c r="H165" i="7"/>
  <c r="H267" i="7"/>
  <c r="G308" i="7"/>
  <c r="H308" i="7" s="1"/>
  <c r="H309" i="7"/>
  <c r="G214" i="7"/>
  <c r="H215" i="7"/>
  <c r="G294" i="7"/>
  <c r="H294" i="7" s="1"/>
  <c r="H295" i="7"/>
  <c r="G243" i="7"/>
  <c r="H244" i="7"/>
  <c r="G187" i="7"/>
  <c r="H188" i="7"/>
  <c r="F9" i="9"/>
  <c r="F266" i="7"/>
  <c r="F265" i="7" s="1"/>
  <c r="E255" i="7"/>
  <c r="E254" i="7" s="1"/>
  <c r="G255" i="7"/>
  <c r="E266" i="7"/>
  <c r="E265" i="7" s="1"/>
  <c r="G266" i="7"/>
  <c r="F255" i="7"/>
  <c r="F254" i="7" s="1"/>
  <c r="F227" i="7"/>
  <c r="F219" i="7" s="1"/>
  <c r="F218" i="7" s="1"/>
  <c r="E227" i="7"/>
  <c r="E219" i="7" s="1"/>
  <c r="G227" i="7"/>
  <c r="E161" i="7"/>
  <c r="E160" i="7" s="1"/>
  <c r="E278" i="7"/>
  <c r="G279" i="7"/>
  <c r="F279" i="7"/>
  <c r="F278" i="7" s="1"/>
  <c r="F277" i="7" s="1"/>
  <c r="F276" i="7" s="1"/>
  <c r="G161" i="7"/>
  <c r="F161" i="7"/>
  <c r="F160" i="7" s="1"/>
  <c r="E158" i="7"/>
  <c r="E157" i="7" s="1"/>
  <c r="E123" i="7" s="1"/>
  <c r="F158" i="7"/>
  <c r="F157" i="7" s="1"/>
  <c r="G158" i="7"/>
  <c r="E152" i="7"/>
  <c r="F152" i="7"/>
  <c r="G152" i="7"/>
  <c r="F134" i="7"/>
  <c r="G134" i="7"/>
  <c r="H134" i="7" s="1"/>
  <c r="F131" i="7"/>
  <c r="G131" i="7"/>
  <c r="H131" i="7" s="1"/>
  <c r="F129" i="7"/>
  <c r="G129" i="7"/>
  <c r="H129" i="7" s="1"/>
  <c r="F125" i="7"/>
  <c r="G125" i="7"/>
  <c r="H125" i="7" s="1"/>
  <c r="E118" i="7"/>
  <c r="F119" i="7"/>
  <c r="F118" i="7" s="1"/>
  <c r="G119" i="7"/>
  <c r="F111" i="7"/>
  <c r="G111" i="7"/>
  <c r="H111" i="7" s="1"/>
  <c r="F99" i="7"/>
  <c r="G99" i="7"/>
  <c r="H99" i="7" s="1"/>
  <c r="F92" i="7"/>
  <c r="G92" i="7"/>
  <c r="H92" i="7" s="1"/>
  <c r="F87" i="7"/>
  <c r="G87" i="7"/>
  <c r="H87" i="7" s="1"/>
  <c r="E81" i="7"/>
  <c r="E80" i="7" s="1"/>
  <c r="F81" i="7"/>
  <c r="F80" i="7" s="1"/>
  <c r="G81" i="7"/>
  <c r="E74" i="7"/>
  <c r="F74" i="7"/>
  <c r="G74" i="7"/>
  <c r="F64" i="7"/>
  <c r="G64" i="7"/>
  <c r="H64" i="7" s="1"/>
  <c r="F57" i="7"/>
  <c r="G57" i="7"/>
  <c r="H57" i="7" s="1"/>
  <c r="F52" i="7"/>
  <c r="G52" i="7"/>
  <c r="H52" i="7" s="1"/>
  <c r="E43" i="7"/>
  <c r="F43" i="7"/>
  <c r="G43" i="7"/>
  <c r="F41" i="7"/>
  <c r="G41" i="7"/>
  <c r="H41" i="7" s="1"/>
  <c r="F39" i="7"/>
  <c r="G39" i="7"/>
  <c r="H39" i="7" s="1"/>
  <c r="F37" i="7"/>
  <c r="G37" i="7"/>
  <c r="H37" i="7" s="1"/>
  <c r="E19" i="7"/>
  <c r="F19" i="7"/>
  <c r="F17" i="7"/>
  <c r="G17" i="7"/>
  <c r="H17" i="7" s="1"/>
  <c r="F15" i="7"/>
  <c r="G15" i="7"/>
  <c r="H15" i="7" s="1"/>
  <c r="F13" i="7"/>
  <c r="G13" i="7"/>
  <c r="H13" i="7" s="1"/>
  <c r="F209" i="7"/>
  <c r="E209" i="7"/>
  <c r="E277" i="7" l="1"/>
  <c r="E276" i="7" s="1"/>
  <c r="H272" i="7"/>
  <c r="G271" i="7"/>
  <c r="H271" i="7" s="1"/>
  <c r="H152" i="7"/>
  <c r="H209" i="7"/>
  <c r="H74" i="7"/>
  <c r="G167" i="7"/>
  <c r="H167" i="7" s="1"/>
  <c r="G118" i="7"/>
  <c r="H118" i="7" s="1"/>
  <c r="H119" i="7"/>
  <c r="H279" i="7"/>
  <c r="G219" i="7"/>
  <c r="H227" i="7"/>
  <c r="G265" i="7"/>
  <c r="H265" i="7" s="1"/>
  <c r="H266" i="7"/>
  <c r="G242" i="7"/>
  <c r="H242" i="7" s="1"/>
  <c r="H243" i="7"/>
  <c r="G213" i="7"/>
  <c r="H213" i="7" s="1"/>
  <c r="H214" i="7"/>
  <c r="G313" i="7"/>
  <c r="H313" i="7" s="1"/>
  <c r="H314" i="7"/>
  <c r="H43" i="7"/>
  <c r="H81" i="7"/>
  <c r="G157" i="7"/>
  <c r="H157" i="7" s="1"/>
  <c r="H158" i="7"/>
  <c r="G254" i="7"/>
  <c r="H254" i="7" s="1"/>
  <c r="H255" i="7"/>
  <c r="G186" i="7"/>
  <c r="H187" i="7"/>
  <c r="G173" i="7"/>
  <c r="H174" i="7"/>
  <c r="G160" i="7"/>
  <c r="H160" i="7" s="1"/>
  <c r="H161" i="7"/>
  <c r="E218" i="7"/>
  <c r="E122" i="7"/>
  <c r="E253" i="7"/>
  <c r="F253" i="7"/>
  <c r="F248" i="7" s="1"/>
  <c r="G124" i="7"/>
  <c r="H124" i="7" s="1"/>
  <c r="E248" i="7"/>
  <c r="F133" i="7"/>
  <c r="G133" i="7"/>
  <c r="H133" i="7" s="1"/>
  <c r="G86" i="7"/>
  <c r="F86" i="7"/>
  <c r="F85" i="7" s="1"/>
  <c r="F84" i="7" s="1"/>
  <c r="E86" i="7"/>
  <c r="E85" i="7" s="1"/>
  <c r="E84" i="7" s="1"/>
  <c r="F12" i="7"/>
  <c r="F11" i="7" s="1"/>
  <c r="F10" i="7" s="1"/>
  <c r="F124" i="7"/>
  <c r="F36" i="7"/>
  <c r="F35" i="7" s="1"/>
  <c r="F34" i="7" s="1"/>
  <c r="F25" i="7" s="1"/>
  <c r="F24" i="7" s="1"/>
  <c r="F23" i="7" s="1"/>
  <c r="E36" i="7"/>
  <c r="E35" i="7" s="1"/>
  <c r="E34" i="7" s="1"/>
  <c r="E24" i="7" s="1"/>
  <c r="E23" i="7" s="1"/>
  <c r="F51" i="7"/>
  <c r="F50" i="7" s="1"/>
  <c r="F49" i="7" s="1"/>
  <c r="G80" i="7"/>
  <c r="H80" i="7" s="1"/>
  <c r="E51" i="7"/>
  <c r="E50" i="7" s="1"/>
  <c r="E49" i="7" s="1"/>
  <c r="G51" i="7"/>
  <c r="G36" i="7"/>
  <c r="G19" i="7"/>
  <c r="H19" i="7" s="1"/>
  <c r="E12" i="7"/>
  <c r="E11" i="7" s="1"/>
  <c r="E10" i="7" s="1"/>
  <c r="G12" i="7"/>
  <c r="E200" i="7"/>
  <c r="F201" i="7"/>
  <c r="F200" i="7" s="1"/>
  <c r="G201" i="7"/>
  <c r="H201" i="7" s="1"/>
  <c r="E204" i="7"/>
  <c r="E203" i="7" s="1"/>
  <c r="F205" i="7"/>
  <c r="F204" i="7" s="1"/>
  <c r="F203" i="7" s="1"/>
  <c r="G205" i="7"/>
  <c r="H205" i="7" s="1"/>
  <c r="G110" i="3"/>
  <c r="H111" i="3"/>
  <c r="H110" i="3" s="1"/>
  <c r="I111" i="3"/>
  <c r="I110" i="3" s="1"/>
  <c r="F111" i="3"/>
  <c r="F110" i="3" s="1"/>
  <c r="E9" i="7" l="1"/>
  <c r="E217" i="7"/>
  <c r="H51" i="7"/>
  <c r="H12" i="7"/>
  <c r="F217" i="7"/>
  <c r="H278" i="7"/>
  <c r="G85" i="7"/>
  <c r="H86" i="7"/>
  <c r="G253" i="7"/>
  <c r="G185" i="7"/>
  <c r="H186" i="7"/>
  <c r="G218" i="7"/>
  <c r="H219" i="7"/>
  <c r="G172" i="7"/>
  <c r="H173" i="7"/>
  <c r="G35" i="7"/>
  <c r="H36" i="7"/>
  <c r="G11" i="7"/>
  <c r="F123" i="7"/>
  <c r="F122" i="7" s="1"/>
  <c r="F48" i="7" s="1"/>
  <c r="G50" i="7"/>
  <c r="E48" i="7"/>
  <c r="G123" i="7"/>
  <c r="G204" i="7"/>
  <c r="H204" i="7" s="1"/>
  <c r="G200" i="7"/>
  <c r="H200" i="7" s="1"/>
  <c r="J78" i="3"/>
  <c r="K78" i="3"/>
  <c r="H77" i="3"/>
  <c r="I77" i="3"/>
  <c r="K77" i="3" s="1"/>
  <c r="F77" i="3"/>
  <c r="K57" i="3"/>
  <c r="J57" i="3"/>
  <c r="H218" i="7" l="1"/>
  <c r="G217" i="7"/>
  <c r="H217" i="7" s="1"/>
  <c r="G122" i="7"/>
  <c r="H122" i="7" s="1"/>
  <c r="H123" i="7"/>
  <c r="G10" i="7"/>
  <c r="H10" i="7" s="1"/>
  <c r="H11" i="7"/>
  <c r="G171" i="7"/>
  <c r="H171" i="7" s="1"/>
  <c r="H172" i="7"/>
  <c r="G184" i="7"/>
  <c r="H184" i="7" s="1"/>
  <c r="H185" i="7"/>
  <c r="G249" i="7"/>
  <c r="H253" i="7"/>
  <c r="G276" i="7"/>
  <c r="H276" i="7" s="1"/>
  <c r="H277" i="7"/>
  <c r="G49" i="7"/>
  <c r="H49" i="7" s="1"/>
  <c r="H50" i="7"/>
  <c r="G34" i="7"/>
  <c r="H35" i="7"/>
  <c r="G84" i="7"/>
  <c r="H84" i="7" s="1"/>
  <c r="H85" i="7"/>
  <c r="J77" i="3"/>
  <c r="G203" i="7"/>
  <c r="H203" i="7" s="1"/>
  <c r="H34" i="7" l="1"/>
  <c r="G48" i="7"/>
  <c r="H48" i="7" s="1"/>
  <c r="H249" i="7"/>
  <c r="G248" i="7"/>
  <c r="H248" i="7" s="1"/>
  <c r="E178" i="7"/>
  <c r="E177" i="7" s="1"/>
  <c r="F179" i="7"/>
  <c r="F178" i="7" s="1"/>
  <c r="F177" i="7" s="1"/>
  <c r="E192" i="7"/>
  <c r="E191" i="7" s="1"/>
  <c r="E190" i="7" s="1"/>
  <c r="F192" i="7"/>
  <c r="F191" i="7" s="1"/>
  <c r="F190" i="7" s="1"/>
  <c r="G192" i="7"/>
  <c r="E199" i="7"/>
  <c r="F199" i="7"/>
  <c r="G199" i="7"/>
  <c r="H199" i="7" l="1"/>
  <c r="H25" i="7"/>
  <c r="H192" i="7"/>
  <c r="H179" i="7"/>
  <c r="F47" i="7"/>
  <c r="E47" i="7"/>
  <c r="E198" i="7"/>
  <c r="E197" i="7" s="1"/>
  <c r="F198" i="7"/>
  <c r="F197" i="7" s="1"/>
  <c r="G198" i="7"/>
  <c r="G191" i="7"/>
  <c r="H191" i="7" s="1"/>
  <c r="G178" i="7"/>
  <c r="K47" i="3"/>
  <c r="K48" i="3"/>
  <c r="K50" i="3"/>
  <c r="K52" i="3"/>
  <c r="K53" i="3"/>
  <c r="K56" i="3"/>
  <c r="K58" i="3"/>
  <c r="K59" i="3"/>
  <c r="K61" i="3"/>
  <c r="K62" i="3"/>
  <c r="K63" i="3"/>
  <c r="K64" i="3"/>
  <c r="K65" i="3"/>
  <c r="K66" i="3"/>
  <c r="K68" i="3"/>
  <c r="K69" i="3"/>
  <c r="K70" i="3"/>
  <c r="K71" i="3"/>
  <c r="K72" i="3"/>
  <c r="K73" i="3"/>
  <c r="K74" i="3"/>
  <c r="K75" i="3"/>
  <c r="K76" i="3"/>
  <c r="K80" i="3"/>
  <c r="K81" i="3"/>
  <c r="K82" i="3"/>
  <c r="K83" i="3"/>
  <c r="K84" i="3"/>
  <c r="K85" i="3"/>
  <c r="K86" i="3"/>
  <c r="K89" i="3"/>
  <c r="K90" i="3"/>
  <c r="K91" i="3"/>
  <c r="K92" i="3"/>
  <c r="K95" i="3"/>
  <c r="K98" i="3"/>
  <c r="K102" i="3"/>
  <c r="K103" i="3"/>
  <c r="K104" i="3"/>
  <c r="K105" i="3"/>
  <c r="K106" i="3"/>
  <c r="K107" i="3"/>
  <c r="K109" i="3"/>
  <c r="J46" i="3"/>
  <c r="J47" i="3"/>
  <c r="J48" i="3"/>
  <c r="J50" i="3"/>
  <c r="J52" i="3"/>
  <c r="J53" i="3"/>
  <c r="J56" i="3"/>
  <c r="J58" i="3"/>
  <c r="J59" i="3"/>
  <c r="J61" i="3"/>
  <c r="J62" i="3"/>
  <c r="J63" i="3"/>
  <c r="J64" i="3"/>
  <c r="J65" i="3"/>
  <c r="J66" i="3"/>
  <c r="J68" i="3"/>
  <c r="J69" i="3"/>
  <c r="J70" i="3"/>
  <c r="J71" i="3"/>
  <c r="J72" i="3"/>
  <c r="J73" i="3"/>
  <c r="J74" i="3"/>
  <c r="J75" i="3"/>
  <c r="J76" i="3"/>
  <c r="J80" i="3"/>
  <c r="J81" i="3"/>
  <c r="J82" i="3"/>
  <c r="J83" i="3"/>
  <c r="J84" i="3"/>
  <c r="J85" i="3"/>
  <c r="J86" i="3"/>
  <c r="J89" i="3"/>
  <c r="J90" i="3"/>
  <c r="J91" i="3"/>
  <c r="J92" i="3"/>
  <c r="J95" i="3"/>
  <c r="J98" i="3"/>
  <c r="J102" i="3"/>
  <c r="J103" i="3"/>
  <c r="J104" i="3"/>
  <c r="J105" i="3"/>
  <c r="J106" i="3"/>
  <c r="J107" i="3"/>
  <c r="J109" i="3"/>
  <c r="H108" i="3"/>
  <c r="I108" i="3"/>
  <c r="K108" i="3" s="1"/>
  <c r="F108" i="3"/>
  <c r="G100" i="3"/>
  <c r="G99" i="3" s="1"/>
  <c r="H101" i="3"/>
  <c r="H100" i="3" s="1"/>
  <c r="I101" i="3"/>
  <c r="K101" i="3" s="1"/>
  <c r="F101" i="3"/>
  <c r="G96" i="3"/>
  <c r="H97" i="3"/>
  <c r="H96" i="3" s="1"/>
  <c r="I97" i="3"/>
  <c r="K97" i="3" s="1"/>
  <c r="F97" i="3"/>
  <c r="F96" i="3" s="1"/>
  <c r="G93" i="3"/>
  <c r="H94" i="3"/>
  <c r="H93" i="3" s="1"/>
  <c r="I94" i="3"/>
  <c r="F94" i="3"/>
  <c r="F93" i="3" s="1"/>
  <c r="H88" i="3"/>
  <c r="I88" i="3"/>
  <c r="K88" i="3" s="1"/>
  <c r="F88" i="3"/>
  <c r="F87" i="3" s="1"/>
  <c r="G87" i="3"/>
  <c r="H87" i="3"/>
  <c r="H79" i="3"/>
  <c r="I79" i="3"/>
  <c r="K79" i="3" s="1"/>
  <c r="F79" i="3"/>
  <c r="H67" i="3"/>
  <c r="I67" i="3"/>
  <c r="K67" i="3" s="1"/>
  <c r="F67" i="3"/>
  <c r="H60" i="3"/>
  <c r="I60" i="3"/>
  <c r="K60" i="3" s="1"/>
  <c r="F60" i="3"/>
  <c r="H55" i="3"/>
  <c r="I55" i="3"/>
  <c r="F55" i="3"/>
  <c r="H51" i="3"/>
  <c r="I51" i="3"/>
  <c r="K51" i="3" s="1"/>
  <c r="H49" i="3"/>
  <c r="I49" i="3"/>
  <c r="K49" i="3" s="1"/>
  <c r="H45" i="3"/>
  <c r="I45" i="3"/>
  <c r="K45" i="3" s="1"/>
  <c r="F51" i="3"/>
  <c r="F49" i="3"/>
  <c r="F45" i="3"/>
  <c r="G14" i="3"/>
  <c r="H14" i="3"/>
  <c r="I14" i="3"/>
  <c r="G12" i="3"/>
  <c r="H12" i="3"/>
  <c r="I12" i="3"/>
  <c r="F12" i="3"/>
  <c r="F14" i="3"/>
  <c r="G18" i="3"/>
  <c r="G17" i="3" s="1"/>
  <c r="H18" i="3"/>
  <c r="H17" i="3" s="1"/>
  <c r="I18" i="3"/>
  <c r="F18" i="3"/>
  <c r="F17" i="3" s="1"/>
  <c r="G21" i="3"/>
  <c r="G20" i="3" s="1"/>
  <c r="H21" i="3"/>
  <c r="H20" i="3" s="1"/>
  <c r="I21" i="3"/>
  <c r="F21" i="3"/>
  <c r="F20" i="3" s="1"/>
  <c r="G26" i="3"/>
  <c r="H26" i="3"/>
  <c r="I26" i="3"/>
  <c r="G24" i="3"/>
  <c r="H24" i="3"/>
  <c r="I24" i="3"/>
  <c r="F24" i="3"/>
  <c r="F26" i="3"/>
  <c r="G30" i="3"/>
  <c r="G29" i="3" s="1"/>
  <c r="H30" i="3"/>
  <c r="H29" i="3" s="1"/>
  <c r="I30" i="3"/>
  <c r="F30" i="3"/>
  <c r="F29" i="3" s="1"/>
  <c r="G34" i="3"/>
  <c r="H34" i="3"/>
  <c r="I34" i="3"/>
  <c r="F35" i="3"/>
  <c r="F33" i="3" s="1"/>
  <c r="J13" i="3"/>
  <c r="J15" i="3"/>
  <c r="J16" i="3"/>
  <c r="J19" i="3"/>
  <c r="J22" i="3"/>
  <c r="J25" i="3"/>
  <c r="J27" i="3"/>
  <c r="J28" i="3"/>
  <c r="J31" i="3"/>
  <c r="J32" i="3"/>
  <c r="J36" i="3"/>
  <c r="H23" i="7" l="1"/>
  <c r="H24" i="7"/>
  <c r="K34" i="3"/>
  <c r="K26" i="3"/>
  <c r="K21" i="3"/>
  <c r="K18" i="3"/>
  <c r="K14" i="3"/>
  <c r="K24" i="3"/>
  <c r="K12" i="3"/>
  <c r="I87" i="3"/>
  <c r="K87" i="3" s="1"/>
  <c r="I54" i="3"/>
  <c r="K55" i="3"/>
  <c r="H54" i="3"/>
  <c r="I96" i="3"/>
  <c r="K96" i="3" s="1"/>
  <c r="I93" i="3"/>
  <c r="K93" i="3" s="1"/>
  <c r="K94" i="3"/>
  <c r="I29" i="3"/>
  <c r="K29" i="3" s="1"/>
  <c r="K30" i="3"/>
  <c r="G177" i="7"/>
  <c r="H177" i="7" s="1"/>
  <c r="H178" i="7"/>
  <c r="H198" i="7"/>
  <c r="I100" i="3"/>
  <c r="F100" i="3"/>
  <c r="F99" i="3" s="1"/>
  <c r="F54" i="3"/>
  <c r="H99" i="3"/>
  <c r="H44" i="3"/>
  <c r="I11" i="3"/>
  <c r="J26" i="3"/>
  <c r="H11" i="3"/>
  <c r="F44" i="3"/>
  <c r="J108" i="3"/>
  <c r="J18" i="3"/>
  <c r="J12" i="3"/>
  <c r="I23" i="3"/>
  <c r="G11" i="3"/>
  <c r="J88" i="3"/>
  <c r="F11" i="3"/>
  <c r="J14" i="3"/>
  <c r="J79" i="3"/>
  <c r="J49" i="3"/>
  <c r="J45" i="3"/>
  <c r="J21" i="3"/>
  <c r="G23" i="3"/>
  <c r="J101" i="3"/>
  <c r="J97" i="3"/>
  <c r="J67" i="3"/>
  <c r="I20" i="3"/>
  <c r="K20" i="3" s="1"/>
  <c r="I17" i="3"/>
  <c r="J94" i="3"/>
  <c r="J60" i="3"/>
  <c r="J55" i="3"/>
  <c r="J51" i="3"/>
  <c r="G197" i="7"/>
  <c r="H197" i="7" s="1"/>
  <c r="G190" i="7"/>
  <c r="H190" i="7" s="1"/>
  <c r="G44" i="3"/>
  <c r="G43" i="3" s="1"/>
  <c r="G42" i="3" s="1"/>
  <c r="I44" i="3"/>
  <c r="F23" i="3"/>
  <c r="F34" i="3"/>
  <c r="J34" i="3" s="1"/>
  <c r="H23" i="3"/>
  <c r="J30" i="3"/>
  <c r="J24" i="3"/>
  <c r="J33" i="3"/>
  <c r="J35" i="3"/>
  <c r="F43" i="3" l="1"/>
  <c r="J96" i="3"/>
  <c r="F10" i="3"/>
  <c r="J87" i="3"/>
  <c r="J93" i="3"/>
  <c r="H43" i="3"/>
  <c r="I43" i="3"/>
  <c r="K43" i="3" s="1"/>
  <c r="K54" i="3"/>
  <c r="J29" i="3"/>
  <c r="K23" i="3"/>
  <c r="H42" i="3"/>
  <c r="I99" i="3"/>
  <c r="K99" i="3" s="1"/>
  <c r="K100" i="3"/>
  <c r="K11" i="3"/>
  <c r="K44" i="3"/>
  <c r="K17" i="3"/>
  <c r="I10" i="3"/>
  <c r="G10" i="3"/>
  <c r="G9" i="3" s="1"/>
  <c r="J54" i="3"/>
  <c r="J11" i="3"/>
  <c r="J23" i="3"/>
  <c r="J20" i="3"/>
  <c r="H10" i="3"/>
  <c r="H9" i="3" s="1"/>
  <c r="J17" i="3"/>
  <c r="J44" i="3"/>
  <c r="J100" i="3"/>
  <c r="K10" i="3" l="1"/>
  <c r="J99" i="3"/>
  <c r="J10" i="3"/>
  <c r="G47" i="7"/>
  <c r="H47" i="7" s="1"/>
  <c r="I42" i="3"/>
  <c r="K42" i="3" s="1"/>
  <c r="J43" i="3"/>
  <c r="I9" i="3"/>
  <c r="K9" i="3" s="1"/>
  <c r="F9" i="3"/>
  <c r="F42" i="3"/>
  <c r="J9" i="3" l="1"/>
  <c r="J42" i="3"/>
  <c r="F8" i="5"/>
  <c r="F9" i="5"/>
  <c r="F10" i="5"/>
  <c r="F8" i="8" l="1"/>
  <c r="F10" i="8"/>
  <c r="F12" i="8"/>
  <c r="F13" i="8"/>
  <c r="F15" i="8"/>
  <c r="D14" i="8"/>
  <c r="F16" i="8"/>
  <c r="F17" i="8"/>
  <c r="F19" i="8"/>
  <c r="F28" i="8"/>
  <c r="F30" i="8"/>
  <c r="F32" i="8"/>
  <c r="F33" i="8"/>
  <c r="F35" i="8"/>
  <c r="F36" i="8"/>
  <c r="F37" i="8"/>
  <c r="F39" i="8"/>
  <c r="J22" i="10" l="1"/>
  <c r="J21" i="10"/>
  <c r="I9" i="10"/>
  <c r="J14" i="10"/>
  <c r="J13" i="10"/>
  <c r="J11" i="10"/>
  <c r="J10" i="10"/>
  <c r="G307" i="7" l="1"/>
  <c r="E312" i="7"/>
  <c r="E311" i="7" s="1"/>
  <c r="E208" i="7"/>
  <c r="E207" i="7" s="1"/>
  <c r="E183" i="7" l="1"/>
  <c r="G306" i="7"/>
  <c r="H307" i="7"/>
  <c r="G312" i="7"/>
  <c r="F208" i="7"/>
  <c r="F207" i="7" s="1"/>
  <c r="G208" i="7"/>
  <c r="H208" i="7" s="1"/>
  <c r="E8" i="7"/>
  <c r="F9" i="7"/>
  <c r="F8" i="7" s="1"/>
  <c r="F312" i="7"/>
  <c r="F311" i="7" s="1"/>
  <c r="E7" i="7" l="1"/>
  <c r="G311" i="7"/>
  <c r="H311" i="7" s="1"/>
  <c r="H312" i="7"/>
  <c r="G305" i="7"/>
  <c r="H305" i="7" s="1"/>
  <c r="H306" i="7"/>
  <c r="F183" i="7"/>
  <c r="H9" i="7"/>
  <c r="G207" i="7"/>
  <c r="E18" i="8"/>
  <c r="D18" i="8"/>
  <c r="C18" i="8"/>
  <c r="B18" i="8"/>
  <c r="E14" i="8"/>
  <c r="C14" i="8"/>
  <c r="B14" i="8"/>
  <c r="E11" i="8"/>
  <c r="D11" i="8"/>
  <c r="C11" i="8"/>
  <c r="B11" i="8"/>
  <c r="E9" i="8"/>
  <c r="D9" i="8"/>
  <c r="C9" i="8"/>
  <c r="B9" i="8"/>
  <c r="E7" i="8"/>
  <c r="F7" i="8" s="1"/>
  <c r="D7" i="8"/>
  <c r="C7" i="8"/>
  <c r="B7" i="8"/>
  <c r="B38" i="8"/>
  <c r="B31" i="8"/>
  <c r="B29" i="8"/>
  <c r="B27" i="8"/>
  <c r="C34" i="8"/>
  <c r="C31" i="8"/>
  <c r="C27" i="8"/>
  <c r="C29" i="8"/>
  <c r="C38" i="8"/>
  <c r="G9" i="8" l="1"/>
  <c r="G18" i="8"/>
  <c r="G14" i="8"/>
  <c r="G11" i="8"/>
  <c r="G7" i="8"/>
  <c r="G183" i="7"/>
  <c r="H183" i="7" s="1"/>
  <c r="H207" i="7"/>
  <c r="B6" i="8"/>
  <c r="B26" i="8"/>
  <c r="F9" i="8"/>
  <c r="F11" i="8"/>
  <c r="F14" i="8"/>
  <c r="G8" i="7"/>
  <c r="H8" i="7" s="1"/>
  <c r="F18" i="8"/>
  <c r="E6" i="8"/>
  <c r="D6" i="8"/>
  <c r="C6" i="8"/>
  <c r="C26" i="8"/>
  <c r="E38" i="8"/>
  <c r="F38" i="8" s="1"/>
  <c r="E34" i="8"/>
  <c r="E31" i="8"/>
  <c r="F31" i="8" s="1"/>
  <c r="E29" i="8"/>
  <c r="G29" i="8" s="1"/>
  <c r="E27" i="8"/>
  <c r="G38" i="8" l="1"/>
  <c r="G31" i="8"/>
  <c r="F27" i="8"/>
  <c r="G27" i="8"/>
  <c r="G6" i="8"/>
  <c r="F34" i="8"/>
  <c r="G34" i="8"/>
  <c r="G7" i="7"/>
  <c r="H7" i="7" s="1"/>
  <c r="F6" i="8"/>
  <c r="F29" i="8"/>
  <c r="E26" i="8"/>
  <c r="D27" i="8"/>
  <c r="D29" i="8"/>
  <c r="D31" i="8"/>
  <c r="D34" i="8"/>
  <c r="D38" i="8"/>
  <c r="B7" i="5"/>
  <c r="B6" i="5" s="1"/>
  <c r="E7" i="5"/>
  <c r="D7" i="5"/>
  <c r="D6" i="5" s="1"/>
  <c r="C7" i="5"/>
  <c r="C6" i="5" s="1"/>
  <c r="G7" i="5" l="1"/>
  <c r="F26" i="8"/>
  <c r="G26" i="8"/>
  <c r="F7" i="5"/>
  <c r="E6" i="5"/>
  <c r="G6" i="5" s="1"/>
  <c r="F7" i="7"/>
  <c r="D26" i="8"/>
  <c r="F6" i="5" l="1"/>
  <c r="H23" i="10"/>
  <c r="F23" i="10"/>
  <c r="I12" i="10"/>
  <c r="H12" i="10"/>
  <c r="G12" i="10"/>
  <c r="F12" i="10"/>
  <c r="H9" i="10"/>
  <c r="G9" i="10"/>
  <c r="K9" i="10" s="1"/>
  <c r="F9" i="10"/>
  <c r="K12" i="10" l="1"/>
  <c r="J12" i="10"/>
  <c r="H15" i="10"/>
  <c r="H26" i="10" s="1"/>
  <c r="G15" i="10"/>
  <c r="F15" i="10"/>
  <c r="F24" i="10" s="1"/>
  <c r="J9" i="10"/>
  <c r="I15" i="10"/>
  <c r="I24" i="10" s="1"/>
  <c r="K24" i="10" l="1"/>
  <c r="I26" i="10"/>
  <c r="K26" i="10" s="1"/>
  <c r="F26" i="10"/>
  <c r="J24" i="10"/>
  <c r="K15" i="10"/>
  <c r="J15" i="10"/>
  <c r="J26" i="10" l="1"/>
</calcChain>
</file>

<file path=xl/sharedStrings.xml><?xml version="1.0" encoding="utf-8"?>
<sst xmlns="http://schemas.openxmlformats.org/spreadsheetml/2006/main" count="600" uniqueCount="256">
  <si>
    <t>PRIHODI UKUPNO</t>
  </si>
  <si>
    <t>RASHODI UKUPNO</t>
  </si>
  <si>
    <t>Razred</t>
  </si>
  <si>
    <t>Skupina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</si>
  <si>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</si>
  <si>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</si>
  <si>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</si>
  <si>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</si>
  <si>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</si>
  <si>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</si>
  <si>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</si>
  <si>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</si>
  <si>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</si>
  <si>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</si>
  <si>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</si>
  <si>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</si>
  <si>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</si>
  <si>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</si>
  <si>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</si>
  <si>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</si>
  <si>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</si>
  <si>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</si>
  <si>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</si>
  <si>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</si>
  <si>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</si>
  <si>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</si>
  <si>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</si>
  <si>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</si>
  <si>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</si>
  <si>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4 Prihodi za posebne namjene</t>
  </si>
  <si>
    <t>1 Opći prihodi i primici</t>
  </si>
  <si>
    <t xml:space="preserve">  11 Opći prihodi i primici</t>
  </si>
  <si>
    <t>3 Vlastiti prihodi</t>
  </si>
  <si>
    <t>PRIMICI UKUPNO</t>
  </si>
  <si>
    <t>8 Namjenski primici od zaduživanja</t>
  </si>
  <si>
    <t>IZDACI UKUPNO</t>
  </si>
  <si>
    <t>RAZLIKA - VIŠAK / MANJAK</t>
  </si>
  <si>
    <t>Prihodi od upravnih i administrativnih pristojbi, pristojbi po posebnim propisima i naknada</t>
  </si>
  <si>
    <t>Prihodi od imovine</t>
  </si>
  <si>
    <t>Naknade građanima i kućanstvima na temelju osiguranja i druge naknade</t>
  </si>
  <si>
    <t>Rashodi za dodatna ulaganja na nefinancijskoj imovini</t>
  </si>
  <si>
    <t>Financijski rashodi</t>
  </si>
  <si>
    <t>Ostali rashodi</t>
  </si>
  <si>
    <t>09 Obrazovanje</t>
  </si>
  <si>
    <t>091 Predškolsko i osnovnoškolsko obrazovanje</t>
  </si>
  <si>
    <t>096 Dodatne usluge u obrazovanju</t>
  </si>
  <si>
    <t>098 Usluge u obrazovanju koje nisu drugdje svrstane</t>
  </si>
  <si>
    <r>
      <t xml:space="preserve">  </t>
    </r>
    <r>
      <rPr>
        <sz val="10"/>
        <rFont val="Arial"/>
        <family val="2"/>
      </rPr>
      <t>32 Vlastiti prihodi</t>
    </r>
  </si>
  <si>
    <t>44 Decentralizirana sredtva</t>
  </si>
  <si>
    <t>5  Pomoći</t>
  </si>
  <si>
    <t>56 Fondovi EU</t>
  </si>
  <si>
    <t>52 Ostale pomoći</t>
  </si>
  <si>
    <t>58 Ostale pomoći-proračunski korisnici</t>
  </si>
  <si>
    <t>PROGRAM 1206</t>
  </si>
  <si>
    <t>EU projekti UO za obrazovanje, kulutru i sport</t>
  </si>
  <si>
    <t>Tekući projekt T120602</t>
  </si>
  <si>
    <t>Europski socijalni fond-Projekt ZMS-pomoćnik u nastavi</t>
  </si>
  <si>
    <t>Izvor financiranja 1.1.1</t>
  </si>
  <si>
    <t>Opći prihodi i primici</t>
  </si>
  <si>
    <t>Izvor financiranja 5.6.1</t>
  </si>
  <si>
    <t xml:space="preserve"> Fondovi EU</t>
  </si>
  <si>
    <t>PROGRAM 1207</t>
  </si>
  <si>
    <t>Zakonski standardi ustanova u obrazovanju</t>
  </si>
  <si>
    <t>Aktivnost A120701</t>
  </si>
  <si>
    <t>Osiguravanje uvjeta rada za redovno poslovanje osnovne škole</t>
  </si>
  <si>
    <t>Izvor financiranja 4.4.1</t>
  </si>
  <si>
    <t xml:space="preserve"> Financijski rashodi</t>
  </si>
  <si>
    <t>Decentralizirana sredstva</t>
  </si>
  <si>
    <t>Izvor financiranja 5.8.1</t>
  </si>
  <si>
    <t>Aktivnost A120702</t>
  </si>
  <si>
    <t>Investicijska ulaganja u osnovne škole</t>
  </si>
  <si>
    <t>Kapitalni projekt K120703</t>
  </si>
  <si>
    <t>Kapitalna ulaganja u osnovne škole</t>
  </si>
  <si>
    <t>PROGRAM 1208</t>
  </si>
  <si>
    <t>Program ustanova u obrazovanju iznad standarda</t>
  </si>
  <si>
    <t>Aktivnost 120801</t>
  </si>
  <si>
    <t>Poticanje demografskog razvitka</t>
  </si>
  <si>
    <t>Aktivnost A120804</t>
  </si>
  <si>
    <t>Financiranje školskih projekata</t>
  </si>
  <si>
    <t>Izvor 1.1.1</t>
  </si>
  <si>
    <t>Aktivnost A120808</t>
  </si>
  <si>
    <t>Nabava udžbenika za učenike osnovnih škola</t>
  </si>
  <si>
    <t>Izvor 5.8.1</t>
  </si>
  <si>
    <t>Aktivnost A120809</t>
  </si>
  <si>
    <t>Aktivnost A120810</t>
  </si>
  <si>
    <t>Aktivnost A120811</t>
  </si>
  <si>
    <t>Ostale pomoći proračunski korisnici</t>
  </si>
  <si>
    <t>Programi školskog kurikuluma</t>
  </si>
  <si>
    <t>Aktivnost A120818</t>
  </si>
  <si>
    <t>Ostale aktivnosti osnovnih škola</t>
  </si>
  <si>
    <t>Izvor financiranja 4.3.1</t>
  </si>
  <si>
    <t>Prihodi za posebne namjene proračunski korisnici</t>
  </si>
  <si>
    <t>Izvor financiranja 6.2.1</t>
  </si>
  <si>
    <t>Donacije-proračunski korisnici</t>
  </si>
  <si>
    <t>Dodatne djelatnosti osnovnih škola</t>
  </si>
  <si>
    <t>Izvor financiranja 3.2.1</t>
  </si>
  <si>
    <t>Vlastiti prihodi- proračunski korisnici</t>
  </si>
  <si>
    <t>Organizacija prehrane u osnovnim školama</t>
  </si>
  <si>
    <t>Opskrba školskih ustanova higijenskim potrepštinama za učenice osnovnih škola</t>
  </si>
  <si>
    <t>43 Prihodi za posebne namjene-proračunski korisnici</t>
  </si>
  <si>
    <t>6 Donacije</t>
  </si>
  <si>
    <t>62 Donacije-proračunski korisnici</t>
  </si>
  <si>
    <t>Aktivnost A120819</t>
  </si>
  <si>
    <t>5.8.1</t>
  </si>
  <si>
    <t xml:space="preserve">Izvor </t>
  </si>
  <si>
    <t>Indeks                                5/2*100</t>
  </si>
  <si>
    <t xml:space="preserve"> RAČUN PRIHODA I RASHODA </t>
  </si>
  <si>
    <t xml:space="preserve"> IZVJEŠTAJ O PRIHODIMA  PREMA IZVORIMA FINANCIRANJA</t>
  </si>
  <si>
    <t>IZVJEŠTAJ O RASHODIMA PREMA IZVORIMA FINANCIRANJA</t>
  </si>
  <si>
    <t>IZVJEŠTAJ O RASHODIMA PREMA FUNKCIJSKOJ KLASIFIKACIJI</t>
  </si>
  <si>
    <t>II.POSEBNI DIO</t>
  </si>
  <si>
    <t xml:space="preserve"> IZVJEŠTAJ PO PROGRAMSKOJ  KLASIFIKACIJI</t>
  </si>
  <si>
    <t>Pomoći proračunskim korisnicima iz proračuna koji im nije nadležan</t>
  </si>
  <si>
    <t>Prihodi od financijske imovine</t>
  </si>
  <si>
    <t>Kamate na oročena sredstva i depozite po viđenju</t>
  </si>
  <si>
    <t>Prihodi po posebnim propisima</t>
  </si>
  <si>
    <t>Ostali nespomenuti prihodi</t>
  </si>
  <si>
    <t>INDEKS              5/2*100</t>
  </si>
  <si>
    <t>INDEKS                  5/2*100</t>
  </si>
  <si>
    <t>INDEKS                                5/2*100</t>
  </si>
  <si>
    <t>Prihodi od prodaje proizvoda i roba te pruženih usluga</t>
  </si>
  <si>
    <t>Prihodi od pruženih usluga</t>
  </si>
  <si>
    <t>BROJČANA OZNAKA I NAZIV</t>
  </si>
  <si>
    <t>UKUPNI PRIHODI</t>
  </si>
  <si>
    <t>Pomoći od izvanproračunskih korisnika</t>
  </si>
  <si>
    <t>Tekuće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</si>
  <si>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</si>
  <si>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</si>
  <si>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Donacije od pravnih i fizičkih ososba izvan općeg proračuna i povrat donacija po protestiranim jamstvima</t>
  </si>
  <si>
    <t>Tekuće donacije</t>
  </si>
  <si>
    <t>Prihodi od nadležnog proračuna i od HZZo-a temeljem ugovornih obveza</t>
  </si>
  <si>
    <t>Prihodi od nadležnog proračunaza financiranjeredovne djelatnosti proračunskih korisnika</t>
  </si>
  <si>
    <t>Prihodi od nadležnog proračuna za financiranje rashoda poslovanja</t>
  </si>
  <si>
    <t>Prihodi od prodaje građevinskih objekata</t>
  </si>
  <si>
    <t>Stambeni objekti</t>
  </si>
  <si>
    <t>…</t>
  </si>
  <si>
    <t>Plaće (Bruto)</t>
  </si>
  <si>
    <t>Plaće za redovan rad</t>
  </si>
  <si>
    <t>Plaće za prekovremeni rad</t>
  </si>
  <si>
    <t>Ostali rashodi za zaposlene</t>
  </si>
  <si>
    <t>Doprinosi na plaće</t>
  </si>
  <si>
    <t>Dop.za obvezno zdravstv.osig</t>
  </si>
  <si>
    <t>Dop.za obvezno osig.u.sl.nezaposl.</t>
  </si>
  <si>
    <t>Naknade troškova zaposlenima</t>
  </si>
  <si>
    <t>Službena putovanja</t>
  </si>
  <si>
    <t>Stručna usavršavanja</t>
  </si>
  <si>
    <t>Ostale naknade zaposlenima</t>
  </si>
  <si>
    <t>Rashodi za materijal i energiju</t>
  </si>
  <si>
    <t>Uredski materijal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</si>
  <si>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</si>
  <si>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</si>
  <si>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</si>
  <si>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</si>
  <si>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</si>
  <si>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</si>
  <si>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>Usluge telefona,pošte</t>
  </si>
  <si>
    <t>Usluge tekućeg i investicijskog održavanja</t>
  </si>
  <si>
    <t>Promidžbeni materijal</t>
  </si>
  <si>
    <t>Komunalne usluge</t>
  </si>
  <si>
    <t>Zakupnine i najamnine</t>
  </si>
  <si>
    <t>Zdravstvene usluge</t>
  </si>
  <si>
    <t>Intelektualne usluge</t>
  </si>
  <si>
    <t>Računalne usluge</t>
  </si>
  <si>
    <t>Ostale usluge</t>
  </si>
  <si>
    <t>Ostali nespomenuti rashodi poslovanja</t>
  </si>
  <si>
    <t>Naknade za rad pred. i izvr. tijela, povjer. i sl.</t>
  </si>
  <si>
    <t>Premije osiguranja</t>
  </si>
  <si>
    <t>Reprezentacija</t>
  </si>
  <si>
    <t>Članarine</t>
  </si>
  <si>
    <t>Pristojbe i naknade</t>
  </si>
  <si>
    <t>Troškovi sudskih postupaka</t>
  </si>
  <si>
    <t>Bankarske usluge i usluge platnog prometa</t>
  </si>
  <si>
    <t>Negativne tečajne razlike i valutna klauzula</t>
  </si>
  <si>
    <t>Zatezne kamate</t>
  </si>
  <si>
    <t>Ostali nespomenuti financijski rashodi</t>
  </si>
  <si>
    <t>Tekuće donacije u naravi</t>
  </si>
  <si>
    <t>Oprema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</si>
  <si>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</si>
  <si>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</si>
  <si>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</si>
  <si>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</si>
  <si>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</si>
  <si>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</si>
  <si>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</si>
  <si>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INDEKS                                   5/2*100</t>
  </si>
  <si>
    <t>Prihodi od prodaje proizv. i robe te pruž. usluga,prihodi od donacija te povrati po protestiranim jamstvima</t>
  </si>
  <si>
    <t>Kapitalne donacije</t>
  </si>
  <si>
    <t>Prihodi od nadležnog proračuna za nabavu nefinancijske imovine</t>
  </si>
  <si>
    <t>Ostali financijski rashodi</t>
  </si>
  <si>
    <t>Naknade građanima i kućanstvima u naravi</t>
  </si>
  <si>
    <t>Ostale naknade građanima i kućanstvima iz proračuna</t>
  </si>
  <si>
    <t>Plaće za posebne uvjete rada</t>
  </si>
  <si>
    <t>IZVJEŠTAJ O PRIHODIMA I RASHODIMA PREMA EKONOMSKOJ KLASIFIKACIJI</t>
  </si>
  <si>
    <t>Plaće(bruto)</t>
  </si>
  <si>
    <t>Doprinosi za obvezno zdravstveno osiguranje</t>
  </si>
  <si>
    <t>Naknade za prijevoz, za rad na terenu i za odvojen život</t>
  </si>
  <si>
    <t>Naknade za prijevoz, rad na terenu i odvojeni život</t>
  </si>
  <si>
    <t>Stručno usavršavanje zaposlenika</t>
  </si>
  <si>
    <t>Ostale naknade troškova zaposlenima</t>
  </si>
  <si>
    <t xml:space="preserve">Rashodi za materijal </t>
  </si>
  <si>
    <t>Uredski materijal i ostali materijalni rashodi</t>
  </si>
  <si>
    <t>Sitni inventar i auto gume</t>
  </si>
  <si>
    <t>Uredska oprema i namještaj</t>
  </si>
  <si>
    <t>Usluge telefona, pošte i prijevoza</t>
  </si>
  <si>
    <t>Usluge promidžbe i informiranja</t>
  </si>
  <si>
    <t>Zdravstvene i veterinarske usluge</t>
  </si>
  <si>
    <t>Intelektualne i osobne usluge</t>
  </si>
  <si>
    <t>Članarine i norme</t>
  </si>
  <si>
    <t>Stručno usavršavanje zaopslenika</t>
  </si>
  <si>
    <t>Naknade troškova osobama izvan radnog odnosa</t>
  </si>
  <si>
    <t>Naknade građanima  i kućanstvima iz proračuna</t>
  </si>
  <si>
    <t>Postrojenja i oprema</t>
  </si>
  <si>
    <t>Dodatna ulaganja na građevinskim objektima</t>
  </si>
  <si>
    <t>Naknade građanima  i kućanstvima u naravi</t>
  </si>
  <si>
    <t>Naknade za prijevoz, za rad na terenu i odvojeni život</t>
  </si>
  <si>
    <t>Rashodi za dodatna ulaganja na financijskoj imovini</t>
  </si>
  <si>
    <t>OSNOVNA ŠKOLA OREBIĆ</t>
  </si>
  <si>
    <t>Primljeni zajmovi od trgovačkih društava u javnom sektoru</t>
  </si>
  <si>
    <t>Otplata glavnice primljenih zajmova od trgovačkih društava u javnom sektoru</t>
  </si>
  <si>
    <t>Izvor financiranja 4.3.2</t>
  </si>
  <si>
    <t>Prihodi za posebne namjene proračunski korisnici-prenesena sredstva</t>
  </si>
  <si>
    <t>Osnovna škola Orebić</t>
  </si>
  <si>
    <t>Korisnik K016</t>
  </si>
  <si>
    <t>84 Primici od zaduživanja</t>
  </si>
  <si>
    <t>SAŽETAK  RAČUNA PRIHODA I RASHODA I  RAČUNA FINANCIRANJA  može sadržavati i dodatne podatke.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</si>
  <si>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</si>
  <si>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</si>
  <si>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</si>
  <si>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</si>
  <si>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SAŽETAK  RAČUNA PRIHODA I RASHODA</t>
  </si>
  <si>
    <t>SAŽETAK RAČUNA FINANCIRANJA</t>
  </si>
  <si>
    <t>SAŽETAK RAČUNA PRIHODA I RASHODA I  RAČUNA FINANCIRANJA</t>
  </si>
  <si>
    <t>RAZLIKA PRIMITAKA I IZDATAKA</t>
  </si>
  <si>
    <t>PRENESENI VIŠAK/MANJAK IZ PRETHODNE GODINE</t>
  </si>
  <si>
    <t>PRIJENOS  VIŠKA/MANJKA U SLJEDEĆE RAZDOBLJE</t>
  </si>
  <si>
    <t>INDEKS          5/3*100</t>
  </si>
  <si>
    <t xml:space="preserve"> RAČUN FINANCIRANJA</t>
  </si>
  <si>
    <t xml:space="preserve">IZVJEŠTAJ RAČUNA FINANCIRANJA PREMA EKONOMSKOJ KLASIFIKACIJI </t>
  </si>
  <si>
    <t>IZVJEŠTAJ RAČUNA FINANCIRANJA PREMA IZVORIMA FINANCIRANJA</t>
  </si>
  <si>
    <t>INDEKS                 4/2*100</t>
  </si>
  <si>
    <t>INDEKS                                   5/3*100</t>
  </si>
  <si>
    <t>VIŠAK/MANJAK  PRIHODA I PRIMITAKA</t>
  </si>
  <si>
    <t>INDEKS                                5/3*100</t>
  </si>
  <si>
    <t>Indeks                                5/3*100</t>
  </si>
  <si>
    <t xml:space="preserve">INDEKS            5/3*100               </t>
  </si>
  <si>
    <t>INDEKS                  5/3*100</t>
  </si>
  <si>
    <t>IZVORNI PLAN ILI REBALANS 2024.</t>
  </si>
  <si>
    <t>TEKUĆI PLAN 2024.*</t>
  </si>
  <si>
    <t>OSTVARENJE/IZVRŠENJE  1.-12./2023.</t>
  </si>
  <si>
    <t>GODIŠNJI IZVJEŠTAJ O IZVRŠENJU FINANCIJSKOG PLANA PRORAČUNSKOG KORISNIKA JEDINICE LOKALNE I PODRUČNE (REGIONALNE) SAMOUPRAVE 
ZA 2024. GODINU.</t>
  </si>
  <si>
    <t>OSTVARENJE/IZVRŠENJE  1.-12./2024.</t>
  </si>
  <si>
    <t>TEKUĆI PLAN 2024.</t>
  </si>
  <si>
    <t>Izvor financiranja 6.2.2</t>
  </si>
  <si>
    <t>Donacije-proračunski korisnici-prenesena sredstva</t>
  </si>
  <si>
    <t>Izvor financiranja 5.2.1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</si>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</sst>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1"/>
      <color indexed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24" fillId="0" borderId="0" applyFont="0" applyFill="0" applyBorder="0" applyAlignment="0" applyProtection="0"/>
    <xf numFmtId="0" fontId="25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</cellStyleXfs>
  <cellXfs count="655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16" fillId="2" borderId="3" xfId="0" quotePrefix="1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6" fillId="2" borderId="3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3" fontId="19" fillId="2" borderId="3" xfId="0" applyNumberFormat="1" applyFont="1" applyFill="1" applyBorder="1" applyAlignment="1">
      <alignment horizontal="right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3" fontId="6" fillId="5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 applyProtection="1">
      <alignment horizontal="left" vertical="center"/>
    </xf>
    <xf numFmtId="0" fontId="9" fillId="5" borderId="3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center" vertical="center" wrapText="1"/>
    </xf>
    <xf numFmtId="3" fontId="3" fillId="3" borderId="3" xfId="0" applyNumberFormat="1" applyFont="1" applyFill="1" applyBorder="1" applyAlignment="1">
      <alignment horizontal="right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3" fontId="6" fillId="6" borderId="3" xfId="0" applyNumberFormat="1" applyFont="1" applyFill="1" applyBorder="1" applyAlignment="1">
      <alignment horizontal="right"/>
    </xf>
    <xf numFmtId="0" fontId="17" fillId="5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horizontal="left" vertical="center" wrapText="1"/>
    </xf>
    <xf numFmtId="3" fontId="18" fillId="3" borderId="3" xfId="0" applyNumberFormat="1" applyFont="1" applyFill="1" applyBorder="1" applyAlignment="1">
      <alignment horizontal="right"/>
    </xf>
    <xf numFmtId="3" fontId="18" fillId="7" borderId="3" xfId="0" applyNumberFormat="1" applyFont="1" applyFill="1" applyBorder="1" applyAlignment="1">
      <alignment horizontal="right"/>
    </xf>
    <xf numFmtId="3" fontId="6" fillId="7" borderId="4" xfId="0" applyNumberFormat="1" applyFont="1" applyFill="1" applyBorder="1" applyAlignment="1">
      <alignment horizontal="right"/>
    </xf>
    <xf numFmtId="3" fontId="6" fillId="7" borderId="3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1" fillId="0" borderId="0" xfId="0" applyFont="1" applyAlignment="1">
      <alignment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4" fillId="0" borderId="0" xfId="0" applyFont="1" applyBorder="1" applyAlignment="1">
      <alignment horizontal="right" vertical="center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3" fontId="9" fillId="2" borderId="0" xfId="0" applyNumberFormat="1" applyFont="1" applyFill="1" applyBorder="1" applyAlignment="1" applyProtection="1">
      <alignment horizontal="right" wrapText="1"/>
    </xf>
    <xf numFmtId="3" fontId="6" fillId="2" borderId="0" xfId="0" quotePrefix="1" applyNumberFormat="1" applyFont="1" applyFill="1" applyBorder="1" applyAlignment="1">
      <alignment horizontal="right"/>
    </xf>
    <xf numFmtId="3" fontId="9" fillId="2" borderId="0" xfId="0" quotePrefix="1" applyNumberFormat="1" applyFont="1" applyFill="1" applyBorder="1" applyAlignment="1">
      <alignment horizontal="right"/>
    </xf>
    <xf numFmtId="0" fontId="9" fillId="0" borderId="0" xfId="0" quotePrefix="1" applyFont="1" applyBorder="1" applyAlignment="1">
      <alignment horizontal="left" wrapText="1"/>
    </xf>
    <xf numFmtId="0" fontId="9" fillId="0" borderId="0" xfId="0" quotePrefix="1" applyFont="1" applyBorder="1" applyAlignment="1">
      <alignment horizontal="center" wrapText="1"/>
    </xf>
    <xf numFmtId="0" fontId="9" fillId="0" borderId="0" xfId="0" quotePrefix="1" applyNumberFormat="1" applyFont="1" applyFill="1" applyBorder="1" applyAlignment="1" applyProtection="1">
      <alignment horizontal="left"/>
    </xf>
    <xf numFmtId="0" fontId="11" fillId="0" borderId="0" xfId="0" applyFont="1" applyBorder="1" applyAlignment="1">
      <alignment wrapText="1"/>
    </xf>
    <xf numFmtId="0" fontId="0" fillId="0" borderId="0" xfId="0" applyBorder="1"/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wrapText="1"/>
    </xf>
    <xf numFmtId="0" fontId="3" fillId="0" borderId="2" xfId="0" quotePrefix="1" applyFont="1" applyBorder="1" applyAlignment="1">
      <alignment horizontal="left" wrapText="1"/>
    </xf>
    <xf numFmtId="0" fontId="3" fillId="0" borderId="2" xfId="0" quotePrefix="1" applyNumberFormat="1" applyFont="1" applyFill="1" applyBorder="1" applyAlignment="1" applyProtection="1">
      <alignment horizontal="left"/>
    </xf>
    <xf numFmtId="0" fontId="0" fillId="5" borderId="0" xfId="0" applyFill="1"/>
    <xf numFmtId="3" fontId="6" fillId="5" borderId="3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 applyProtection="1">
      <alignment horizontal="center" vertical="center" wrapText="1"/>
    </xf>
    <xf numFmtId="3" fontId="3" fillId="5" borderId="3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0" fillId="2" borderId="0" xfId="0" applyFont="1" applyFill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</xf>
    <xf numFmtId="3" fontId="3" fillId="4" borderId="4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7" fillId="4" borderId="3" xfId="0" quotePrefix="1" applyFont="1" applyFill="1" applyBorder="1" applyAlignment="1">
      <alignment horizontal="left" vertical="center"/>
    </xf>
    <xf numFmtId="0" fontId="16" fillId="4" borderId="3" xfId="0" quotePrefix="1" applyFont="1" applyFill="1" applyBorder="1" applyAlignment="1">
      <alignment horizontal="left" vertical="center"/>
    </xf>
    <xf numFmtId="0" fontId="7" fillId="5" borderId="3" xfId="0" quotePrefix="1" applyFont="1" applyFill="1" applyBorder="1" applyAlignment="1">
      <alignment horizontal="left" vertical="center"/>
    </xf>
    <xf numFmtId="0" fontId="16" fillId="5" borderId="3" xfId="0" quotePrefix="1" applyFont="1" applyFill="1" applyBorder="1" applyAlignment="1">
      <alignment horizontal="left" vertical="center"/>
    </xf>
    <xf numFmtId="0" fontId="16" fillId="5" borderId="3" xfId="0" quotePrefix="1" applyFont="1" applyFill="1" applyBorder="1" applyAlignment="1">
      <alignment horizontal="left" vertical="center" wrapText="1"/>
    </xf>
    <xf numFmtId="0" fontId="16" fillId="4" borderId="3" xfId="0" quotePrefix="1" applyFont="1" applyFill="1" applyBorder="1" applyAlignment="1">
      <alignment horizontal="left" vertical="center" wrapText="1"/>
    </xf>
    <xf numFmtId="0" fontId="0" fillId="0" borderId="0" xfId="0"/>
    <xf numFmtId="3" fontId="3" fillId="2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0" fontId="0" fillId="0" borderId="3" xfId="0" applyBorder="1"/>
    <xf numFmtId="0" fontId="1" fillId="0" borderId="0" xfId="0" applyFont="1"/>
    <xf numFmtId="3" fontId="0" fillId="0" borderId="3" xfId="0" applyNumberFormat="1" applyBorder="1"/>
    <xf numFmtId="0" fontId="3" fillId="2" borderId="4" xfId="0" applyNumberFormat="1" applyFont="1" applyFill="1" applyBorder="1" applyAlignment="1">
      <alignment horizontal="right"/>
    </xf>
    <xf numFmtId="0" fontId="3" fillId="4" borderId="4" xfId="0" applyNumberFormat="1" applyFont="1" applyFill="1" applyBorder="1" applyAlignment="1">
      <alignment horizontal="right"/>
    </xf>
    <xf numFmtId="0" fontId="3" fillId="5" borderId="4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3" fontId="3" fillId="4" borderId="3" xfId="0" applyNumberFormat="1" applyFont="1" applyFill="1" applyBorder="1" applyAlignment="1">
      <alignment horizontal="left" wrapText="1"/>
    </xf>
    <xf numFmtId="3" fontId="3" fillId="5" borderId="3" xfId="0" applyNumberFormat="1" applyFont="1" applyFill="1" applyBorder="1" applyAlignment="1">
      <alignment horizontal="left" wrapText="1"/>
    </xf>
    <xf numFmtId="3" fontId="3" fillId="2" borderId="3" xfId="0" applyNumberFormat="1" applyFont="1" applyFill="1" applyBorder="1" applyAlignment="1">
      <alignment horizontal="left" wrapText="1"/>
    </xf>
    <xf numFmtId="3" fontId="6" fillId="5" borderId="3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3" xfId="0" applyFill="1" applyBorder="1" applyAlignment="1">
      <alignment horizontal="center"/>
    </xf>
    <xf numFmtId="0" fontId="23" fillId="3" borderId="3" xfId="0" applyNumberFormat="1" applyFont="1" applyFill="1" applyBorder="1" applyAlignment="1" applyProtection="1">
      <alignment horizontal="left" vertical="center" wrapText="1"/>
    </xf>
    <xf numFmtId="3" fontId="23" fillId="3" borderId="4" xfId="0" applyNumberFormat="1" applyFont="1" applyFill="1" applyBorder="1" applyAlignment="1">
      <alignment horizontal="right"/>
    </xf>
    <xf numFmtId="3" fontId="23" fillId="3" borderId="3" xfId="0" applyNumberFormat="1" applyFont="1" applyFill="1" applyBorder="1" applyAlignment="1">
      <alignment horizontal="right"/>
    </xf>
    <xf numFmtId="0" fontId="1" fillId="3" borderId="3" xfId="0" applyFont="1" applyFill="1" applyBorder="1"/>
    <xf numFmtId="0" fontId="0" fillId="4" borderId="3" xfId="0" applyFill="1" applyBorder="1"/>
    <xf numFmtId="0" fontId="0" fillId="5" borderId="3" xfId="0" applyFill="1" applyBorder="1"/>
    <xf numFmtId="3" fontId="6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3" fontId="23" fillId="3" borderId="3" xfId="0" applyNumberFormat="1" applyFont="1" applyFill="1" applyBorder="1" applyAlignment="1">
      <alignment horizontal="left" wrapText="1"/>
    </xf>
    <xf numFmtId="3" fontId="6" fillId="7" borderId="3" xfId="0" applyNumberFormat="1" applyFont="1" applyFill="1" applyBorder="1" applyAlignment="1">
      <alignment horizontal="left"/>
    </xf>
    <xf numFmtId="0" fontId="7" fillId="3" borderId="3" xfId="0" applyNumberFormat="1" applyFont="1" applyFill="1" applyBorder="1" applyAlignment="1" applyProtection="1">
      <alignment horizontal="left" vertical="center" wrapText="1"/>
    </xf>
    <xf numFmtId="0" fontId="7" fillId="3" borderId="3" xfId="0" applyNumberFormat="1" applyFont="1" applyFill="1" applyBorder="1" applyAlignment="1" applyProtection="1">
      <alignment vertical="center" wrapText="1"/>
    </xf>
    <xf numFmtId="0" fontId="9" fillId="7" borderId="3" xfId="0" applyFont="1" applyFill="1" applyBorder="1" applyAlignment="1">
      <alignment horizontal="left" vertical="center"/>
    </xf>
    <xf numFmtId="0" fontId="7" fillId="7" borderId="3" xfId="0" applyNumberFormat="1" applyFont="1" applyFill="1" applyBorder="1" applyAlignment="1" applyProtection="1">
      <alignment horizontal="left" vertical="center" wrapText="1"/>
    </xf>
    <xf numFmtId="0" fontId="7" fillId="7" borderId="3" xfId="0" applyNumberFormat="1" applyFont="1" applyFill="1" applyBorder="1" applyAlignment="1" applyProtection="1">
      <alignment vertical="center" wrapText="1"/>
    </xf>
    <xf numFmtId="0" fontId="3" fillId="7" borderId="3" xfId="0" applyNumberFormat="1" applyFont="1" applyFill="1" applyBorder="1" applyAlignment="1">
      <alignment horizontal="right"/>
    </xf>
    <xf numFmtId="0" fontId="3" fillId="3" borderId="3" xfId="0" applyNumberFormat="1" applyFont="1" applyFill="1" applyBorder="1" applyAlignment="1">
      <alignment horizontal="right"/>
    </xf>
    <xf numFmtId="0" fontId="0" fillId="4" borderId="3" xfId="0" applyNumberFormat="1" applyFill="1" applyBorder="1"/>
    <xf numFmtId="3" fontId="0" fillId="4" borderId="3" xfId="0" applyNumberFormat="1" applyFill="1" applyBorder="1"/>
    <xf numFmtId="0" fontId="0" fillId="5" borderId="3" xfId="0" applyNumberFormat="1" applyFill="1" applyBorder="1"/>
    <xf numFmtId="3" fontId="0" fillId="5" borderId="3" xfId="0" applyNumberFormat="1" applyFill="1" applyBorder="1"/>
    <xf numFmtId="0" fontId="0" fillId="0" borderId="3" xfId="0" applyNumberFormat="1" applyBorder="1"/>
    <xf numFmtId="0" fontId="3" fillId="5" borderId="3" xfId="0" applyNumberFormat="1" applyFont="1" applyFill="1" applyBorder="1" applyAlignment="1">
      <alignment horizontal="right"/>
    </xf>
    <xf numFmtId="0" fontId="21" fillId="4" borderId="3" xfId="0" applyNumberFormat="1" applyFont="1" applyFill="1" applyBorder="1" applyAlignment="1" applyProtection="1">
      <alignment horizontal="center" vertical="center" wrapText="1"/>
    </xf>
    <xf numFmtId="0" fontId="21" fillId="5" borderId="3" xfId="0" applyNumberFormat="1" applyFont="1" applyFill="1" applyBorder="1" applyAlignment="1" applyProtection="1">
      <alignment horizontal="center" vertical="center" wrapText="1"/>
    </xf>
    <xf numFmtId="0" fontId="9" fillId="4" borderId="3" xfId="0" quotePrefix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left" wrapText="1"/>
    </xf>
    <xf numFmtId="0" fontId="22" fillId="5" borderId="3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3" fontId="3" fillId="4" borderId="3" xfId="0" applyNumberFormat="1" applyFont="1" applyFill="1" applyBorder="1" applyAlignment="1" applyProtection="1">
      <alignment horizontal="left" vertical="center" wrapText="1"/>
    </xf>
    <xf numFmtId="3" fontId="6" fillId="7" borderId="3" xfId="0" applyNumberFormat="1" applyFont="1" applyFill="1" applyBorder="1" applyAlignment="1">
      <alignment horizontal="left" wrapText="1"/>
    </xf>
    <xf numFmtId="3" fontId="6" fillId="3" borderId="3" xfId="0" applyNumberFormat="1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" fillId="3" borderId="3" xfId="0" applyNumberFormat="1" applyFont="1" applyFill="1" applyBorder="1"/>
    <xf numFmtId="3" fontId="1" fillId="3" borderId="3" xfId="0" applyNumberFormat="1" applyFont="1" applyFill="1" applyBorder="1"/>
    <xf numFmtId="0" fontId="0" fillId="5" borderId="1" xfId="0" applyFill="1" applyBorder="1"/>
    <xf numFmtId="0" fontId="0" fillId="0" borderId="1" xfId="0" applyBorder="1"/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right" vertical="center" wrapText="1"/>
    </xf>
    <xf numFmtId="3" fontId="3" fillId="4" borderId="3" xfId="0" applyNumberFormat="1" applyFont="1" applyFill="1" applyBorder="1" applyAlignment="1" applyProtection="1">
      <alignment horizontal="right" vertical="center" wrapText="1"/>
    </xf>
    <xf numFmtId="3" fontId="21" fillId="4" borderId="3" xfId="0" applyNumberFormat="1" applyFont="1" applyFill="1" applyBorder="1" applyAlignment="1" applyProtection="1">
      <alignment horizontal="right" vertical="center" wrapText="1"/>
    </xf>
    <xf numFmtId="3" fontId="22" fillId="5" borderId="3" xfId="0" applyNumberFormat="1" applyFont="1" applyFill="1" applyBorder="1" applyAlignment="1" applyProtection="1">
      <alignment horizontal="right" vertical="center" wrapText="1"/>
    </xf>
    <xf numFmtId="3" fontId="3" fillId="8" borderId="3" xfId="0" applyNumberFormat="1" applyFont="1" applyFill="1" applyBorder="1" applyAlignment="1">
      <alignment horizontal="right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6" fillId="9" borderId="2" xfId="0" applyNumberFormat="1" applyFont="1" applyFill="1" applyBorder="1" applyAlignment="1" applyProtection="1">
      <alignment horizontal="center" vertical="center" wrapText="1"/>
    </xf>
    <xf numFmtId="0" fontId="3" fillId="9" borderId="4" xfId="0" applyNumberFormat="1" applyFont="1" applyFill="1" applyBorder="1" applyAlignment="1" applyProtection="1">
      <alignment vertical="center" wrapText="1"/>
    </xf>
    <xf numFmtId="0" fontId="3" fillId="9" borderId="1" xfId="0" applyNumberFormat="1" applyFont="1" applyFill="1" applyBorder="1" applyAlignment="1" applyProtection="1">
      <alignment horizontal="center" vertical="center" wrapText="1"/>
    </xf>
    <xf numFmtId="3" fontId="3" fillId="9" borderId="3" xfId="0" applyNumberFormat="1" applyFont="1" applyFill="1" applyBorder="1" applyAlignment="1" applyProtection="1">
      <alignment horizontal="righ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5" borderId="3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5" borderId="10" xfId="0" applyNumberFormat="1" applyFont="1" applyFill="1" applyBorder="1" applyAlignment="1" applyProtection="1">
      <alignment horizontal="left" vertical="center" wrapText="1" indent="1"/>
    </xf>
    <xf numFmtId="0" fontId="3" fillId="5" borderId="5" xfId="0" applyNumberFormat="1" applyFont="1" applyFill="1" applyBorder="1" applyAlignment="1" applyProtection="1">
      <alignment horizontal="left" vertical="center" wrapText="1" indent="1"/>
    </xf>
    <xf numFmtId="0" fontId="3" fillId="5" borderId="15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2" borderId="8" xfId="0" applyNumberFormat="1" applyFont="1" applyFill="1" applyBorder="1" applyAlignment="1" applyProtection="1">
      <alignment horizontal="left" vertical="center" wrapText="1" indent="1"/>
    </xf>
    <xf numFmtId="0" fontId="3" fillId="2" borderId="9" xfId="0" applyNumberFormat="1" applyFont="1" applyFill="1" applyBorder="1" applyAlignment="1" applyProtection="1">
      <alignment horizontal="left" vertical="center" wrapText="1" indent="1"/>
    </xf>
    <xf numFmtId="0" fontId="3" fillId="2" borderId="10" xfId="0" applyNumberFormat="1" applyFont="1" applyFill="1" applyBorder="1" applyAlignment="1" applyProtection="1">
      <alignment horizontal="left" vertical="center" wrapText="1" indent="1"/>
    </xf>
    <xf numFmtId="0" fontId="3" fillId="5" borderId="8" xfId="0" applyNumberFormat="1" applyFont="1" applyFill="1" applyBorder="1" applyAlignment="1" applyProtection="1">
      <alignment horizontal="left" vertical="center" wrapText="1" indent="1"/>
    </xf>
    <xf numFmtId="0" fontId="3" fillId="5" borderId="9" xfId="0" applyNumberFormat="1" applyFont="1" applyFill="1" applyBorder="1" applyAlignment="1" applyProtection="1">
      <alignment horizontal="left" vertical="center" wrapText="1" indent="1"/>
    </xf>
    <xf numFmtId="3" fontId="3" fillId="10" borderId="3" xfId="0" applyNumberFormat="1" applyFont="1" applyFill="1" applyBorder="1" applyAlignment="1">
      <alignment horizontal="right"/>
    </xf>
    <xf numFmtId="0" fontId="20" fillId="10" borderId="11" xfId="0" applyNumberFormat="1" applyFont="1" applyFill="1" applyBorder="1" applyAlignment="1" applyProtection="1">
      <alignment horizontal="left" vertical="center" indent="1"/>
    </xf>
    <xf numFmtId="0" fontId="20" fillId="10" borderId="11" xfId="0" applyNumberFormat="1" applyFont="1" applyFill="1" applyBorder="1" applyAlignment="1" applyProtection="1">
      <alignment horizontal="left" vertical="center" wrapText="1" indent="1"/>
    </xf>
    <xf numFmtId="0" fontId="20" fillId="5" borderId="3" xfId="0" applyFont="1" applyFill="1" applyBorder="1" applyAlignment="1">
      <alignment horizontal="left" wrapText="1"/>
    </xf>
    <xf numFmtId="0" fontId="20" fillId="0" borderId="3" xfId="0" applyFont="1" applyBorder="1" applyAlignment="1">
      <alignment horizontal="left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20" fillId="4" borderId="3" xfId="0" applyFont="1" applyFill="1" applyBorder="1" applyAlignment="1">
      <alignment wrapText="1"/>
    </xf>
    <xf numFmtId="0" fontId="20" fillId="5" borderId="3" xfId="0" applyFont="1" applyFill="1" applyBorder="1" applyAlignment="1">
      <alignment wrapText="1"/>
    </xf>
    <xf numFmtId="0" fontId="20" fillId="0" borderId="3" xfId="0" applyFont="1" applyBorder="1" applyAlignment="1">
      <alignment wrapText="1"/>
    </xf>
    <xf numFmtId="0" fontId="23" fillId="3" borderId="3" xfId="0" applyFont="1" applyFill="1" applyBorder="1" applyAlignment="1">
      <alignment wrapText="1"/>
    </xf>
    <xf numFmtId="0" fontId="20" fillId="0" borderId="3" xfId="0" applyFont="1" applyBorder="1"/>
    <xf numFmtId="0" fontId="3" fillId="2" borderId="12" xfId="0" applyNumberFormat="1" applyFont="1" applyFill="1" applyBorder="1" applyAlignment="1" applyProtection="1">
      <alignment horizontal="left" vertical="center" wrapText="1" indent="1"/>
    </xf>
    <xf numFmtId="0" fontId="3" fillId="2" borderId="13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7" fillId="2" borderId="8" xfId="0" applyNumberFormat="1" applyFont="1" applyFill="1" applyBorder="1" applyAlignment="1" applyProtection="1">
      <alignment horizontal="left" vertical="center" wrapText="1" indent="1"/>
    </xf>
    <xf numFmtId="0" fontId="7" fillId="2" borderId="9" xfId="0" applyNumberFormat="1" applyFont="1" applyFill="1" applyBorder="1" applyAlignment="1" applyProtection="1">
      <alignment horizontal="left" vertical="center" wrapText="1" indent="1"/>
    </xf>
    <xf numFmtId="0" fontId="7" fillId="2" borderId="10" xfId="0" applyNumberFormat="1" applyFont="1" applyFill="1" applyBorder="1" applyAlignment="1" applyProtection="1">
      <alignment horizontal="left" vertical="center" wrapText="1" indent="1"/>
    </xf>
    <xf numFmtId="3" fontId="7" fillId="2" borderId="3" xfId="0" applyNumberFormat="1" applyFont="1" applyFill="1" applyBorder="1" applyAlignment="1">
      <alignment horizontal="right"/>
    </xf>
    <xf numFmtId="0" fontId="7" fillId="5" borderId="8" xfId="0" applyNumberFormat="1" applyFont="1" applyFill="1" applyBorder="1" applyAlignment="1" applyProtection="1">
      <alignment horizontal="left" vertical="center" wrapText="1" indent="1"/>
    </xf>
    <xf numFmtId="0" fontId="7" fillId="5" borderId="9" xfId="0" applyNumberFormat="1" applyFont="1" applyFill="1" applyBorder="1" applyAlignment="1" applyProtection="1">
      <alignment horizontal="left" vertical="center" wrapText="1" indent="1"/>
    </xf>
    <xf numFmtId="0" fontId="7" fillId="5" borderId="10" xfId="0" applyNumberFormat="1" applyFont="1" applyFill="1" applyBorder="1" applyAlignment="1" applyProtection="1">
      <alignment horizontal="left" vertical="center" wrapText="1" indent="1"/>
    </xf>
    <xf numFmtId="3" fontId="7" fillId="5" borderId="3" xfId="0" applyNumberFormat="1" applyFont="1" applyFill="1" applyBorder="1" applyAlignment="1">
      <alignment horizontal="right"/>
    </xf>
    <xf numFmtId="0" fontId="3" fillId="5" borderId="14" xfId="0" applyNumberFormat="1" applyFont="1" applyFill="1" applyBorder="1" applyAlignment="1" applyProtection="1">
      <alignment horizontal="left" vertical="center" wrapText="1" indent="1"/>
    </xf>
    <xf numFmtId="0" fontId="3" fillId="2" borderId="1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15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vertical="center" wrapText="1"/>
    </xf>
    <xf numFmtId="0" fontId="3" fillId="5" borderId="4" xfId="0" applyNumberFormat="1" applyFont="1" applyFill="1" applyBorder="1" applyAlignment="1" applyProtection="1">
      <alignment vertical="center" wrapText="1"/>
    </xf>
    <xf numFmtId="3" fontId="3" fillId="5" borderId="3" xfId="0" applyNumberFormat="1" applyFont="1" applyFill="1" applyBorder="1" applyAlignment="1"/>
    <xf numFmtId="0" fontId="3" fillId="8" borderId="4" xfId="0" applyNumberFormat="1" applyFont="1" applyFill="1" applyBorder="1" applyAlignment="1" applyProtection="1">
      <alignment horizontal="left" vertical="center" wrapText="1"/>
    </xf>
    <xf numFmtId="0" fontId="3" fillId="8" borderId="8" xfId="0" applyNumberFormat="1" applyFont="1" applyFill="1" applyBorder="1" applyAlignment="1" applyProtection="1">
      <alignment horizontal="left" vertical="center" wrapText="1"/>
    </xf>
    <xf numFmtId="0" fontId="3" fillId="8" borderId="9" xfId="0" applyNumberFormat="1" applyFont="1" applyFill="1" applyBorder="1" applyAlignment="1" applyProtection="1">
      <alignment horizontal="left" vertical="center" wrapText="1" indent="1"/>
    </xf>
    <xf numFmtId="0" fontId="3" fillId="8" borderId="10" xfId="0" applyNumberFormat="1" applyFont="1" applyFill="1" applyBorder="1" applyAlignment="1" applyProtection="1">
      <alignment horizontal="left" vertical="center" wrapText="1" indent="1"/>
    </xf>
    <xf numFmtId="0" fontId="3" fillId="2" borderId="14" xfId="0" applyNumberFormat="1" applyFont="1" applyFill="1" applyBorder="1" applyAlignment="1" applyProtection="1">
      <alignment horizontal="left" vertical="center" wrapText="1"/>
    </xf>
    <xf numFmtId="0" fontId="3" fillId="8" borderId="2" xfId="0" applyNumberFormat="1" applyFont="1" applyFill="1" applyBorder="1" applyAlignment="1" applyProtection="1">
      <alignment horizontal="left" vertical="center" wrapText="1"/>
    </xf>
    <xf numFmtId="0" fontId="18" fillId="8" borderId="1" xfId="0" applyNumberFormat="1" applyFont="1" applyFill="1" applyBorder="1" applyAlignment="1" applyProtection="1">
      <alignment horizontal="left" vertical="center" wrapText="1" indent="1"/>
    </xf>
    <xf numFmtId="0" fontId="19" fillId="5" borderId="1" xfId="0" applyNumberFormat="1" applyFont="1" applyFill="1" applyBorder="1" applyAlignment="1" applyProtection="1">
      <alignment horizontal="left" vertical="center" wrapText="1" indent="1"/>
    </xf>
    <xf numFmtId="0" fontId="19" fillId="5" borderId="2" xfId="0" applyNumberFormat="1" applyFont="1" applyFill="1" applyBorder="1" applyAlignment="1" applyProtection="1">
      <alignment horizontal="left" vertical="center" wrapText="1" indent="1"/>
    </xf>
    <xf numFmtId="0" fontId="19" fillId="5" borderId="4" xfId="0" applyNumberFormat="1" applyFont="1" applyFill="1" applyBorder="1" applyAlignment="1" applyProtection="1">
      <alignment horizontal="left" vertical="center" wrapText="1" indent="1"/>
    </xf>
    <xf numFmtId="0" fontId="19" fillId="2" borderId="1" xfId="0" applyNumberFormat="1" applyFont="1" applyFill="1" applyBorder="1" applyAlignment="1" applyProtection="1">
      <alignment horizontal="left" vertical="center" wrapText="1" indent="1"/>
    </xf>
    <xf numFmtId="0" fontId="19" fillId="2" borderId="2" xfId="0" applyNumberFormat="1" applyFont="1" applyFill="1" applyBorder="1" applyAlignment="1" applyProtection="1">
      <alignment horizontal="left" vertical="center" wrapText="1" indent="1"/>
    </xf>
    <xf numFmtId="0" fontId="19" fillId="2" borderId="4" xfId="0" applyNumberFormat="1" applyFont="1" applyFill="1" applyBorder="1" applyAlignment="1" applyProtection="1">
      <alignment horizontal="left" vertical="center" wrapText="1" indent="1"/>
    </xf>
    <xf numFmtId="0" fontId="3" fillId="8" borderId="8" xfId="0" applyNumberFormat="1" applyFont="1" applyFill="1" applyBorder="1" applyAlignment="1" applyProtection="1">
      <alignment horizontal="left" vertical="center" wrapText="1" indent="1"/>
    </xf>
    <xf numFmtId="0" fontId="0" fillId="2" borderId="3" xfId="0" applyNumberFormat="1" applyFill="1" applyBorder="1"/>
    <xf numFmtId="0" fontId="19" fillId="2" borderId="1" xfId="0" applyNumberFormat="1" applyFont="1" applyFill="1" applyBorder="1" applyAlignment="1" applyProtection="1">
      <alignment horizontal="left" vertical="center" wrapText="1" indent="1"/>
    </xf>
    <xf numFmtId="0" fontId="19" fillId="2" borderId="2" xfId="0" applyNumberFormat="1" applyFont="1" applyFill="1" applyBorder="1" applyAlignment="1" applyProtection="1">
      <alignment horizontal="left" vertical="center" wrapText="1" indent="1"/>
    </xf>
    <xf numFmtId="0" fontId="19" fillId="2" borderId="4" xfId="0" applyNumberFormat="1" applyFont="1" applyFill="1" applyBorder="1" applyAlignment="1" applyProtection="1">
      <alignment horizontal="left" vertical="center" wrapText="1" indent="1"/>
    </xf>
    <xf numFmtId="0" fontId="3" fillId="10" borderId="1" xfId="0" applyNumberFormat="1" applyFont="1" applyFill="1" applyBorder="1" applyAlignment="1" applyProtection="1">
      <alignment horizontal="left" vertical="center" wrapText="1" indent="1"/>
    </xf>
    <xf numFmtId="0" fontId="3" fillId="10" borderId="2" xfId="0" applyNumberFormat="1" applyFont="1" applyFill="1" applyBorder="1" applyAlignment="1" applyProtection="1">
      <alignment horizontal="left" vertical="center" wrapText="1" indent="1"/>
    </xf>
    <xf numFmtId="0" fontId="20" fillId="2" borderId="3" xfId="0" applyFont="1" applyFill="1" applyBorder="1" applyAlignment="1">
      <alignment wrapText="1"/>
    </xf>
    <xf numFmtId="0" fontId="19" fillId="4" borderId="1" xfId="0" applyNumberFormat="1" applyFont="1" applyFill="1" applyBorder="1" applyAlignment="1" applyProtection="1">
      <alignment horizontal="left" vertical="center" wrapText="1" indent="1"/>
    </xf>
    <xf numFmtId="0" fontId="19" fillId="4" borderId="2" xfId="0" applyNumberFormat="1" applyFont="1" applyFill="1" applyBorder="1" applyAlignment="1" applyProtection="1">
      <alignment horizontal="left" vertical="center" wrapText="1" indent="1"/>
    </xf>
    <xf numFmtId="0" fontId="19" fillId="4" borderId="4" xfId="0" applyNumberFormat="1" applyFont="1" applyFill="1" applyBorder="1" applyAlignment="1" applyProtection="1">
      <alignment horizontal="left" vertical="center" wrapText="1" indent="1"/>
    </xf>
    <xf numFmtId="0" fontId="19" fillId="8" borderId="1" xfId="0" applyNumberFormat="1" applyFont="1" applyFill="1" applyBorder="1" applyAlignment="1" applyProtection="1">
      <alignment horizontal="left" vertical="center" wrapText="1" indent="1"/>
    </xf>
    <xf numFmtId="0" fontId="19" fillId="8" borderId="2" xfId="0" applyNumberFormat="1" applyFont="1" applyFill="1" applyBorder="1" applyAlignment="1" applyProtection="1">
      <alignment horizontal="left" vertical="center" wrapText="1" indent="1"/>
    </xf>
    <xf numFmtId="0" fontId="19" fillId="8" borderId="4" xfId="0" applyNumberFormat="1" applyFont="1" applyFill="1" applyBorder="1" applyAlignment="1" applyProtection="1">
      <alignment horizontal="left" vertical="center" wrapText="1" indent="1"/>
    </xf>
    <xf numFmtId="0" fontId="0" fillId="8" borderId="3" xfId="0" applyFill="1" applyBorder="1"/>
    <xf numFmtId="0" fontId="0" fillId="8" borderId="3" xfId="0" applyNumberFormat="1" applyFill="1" applyBorder="1"/>
    <xf numFmtId="3" fontId="0" fillId="8" borderId="3" xfId="0" applyNumberFormat="1" applyFill="1" applyBorder="1"/>
    <xf numFmtId="0" fontId="20" fillId="8" borderId="3" xfId="0" applyFont="1" applyFill="1" applyBorder="1" applyAlignment="1">
      <alignment wrapText="1"/>
    </xf>
    <xf numFmtId="0" fontId="19" fillId="2" borderId="8" xfId="0" applyNumberFormat="1" applyFont="1" applyFill="1" applyBorder="1" applyAlignment="1" applyProtection="1">
      <alignment horizontal="left" vertical="center" wrapText="1" indent="1"/>
    </xf>
    <xf numFmtId="0" fontId="19" fillId="2" borderId="9" xfId="0" applyNumberFormat="1" applyFont="1" applyFill="1" applyBorder="1" applyAlignment="1" applyProtection="1">
      <alignment horizontal="left" vertical="center" wrapText="1" indent="1"/>
    </xf>
    <xf numFmtId="0" fontId="19" fillId="2" borderId="10" xfId="0" applyNumberFormat="1" applyFont="1" applyFill="1" applyBorder="1" applyAlignment="1" applyProtection="1">
      <alignment horizontal="left" vertical="center" wrapText="1" indent="1"/>
    </xf>
    <xf numFmtId="0" fontId="19" fillId="5" borderId="8" xfId="0" applyNumberFormat="1" applyFont="1" applyFill="1" applyBorder="1" applyAlignment="1" applyProtection="1">
      <alignment horizontal="left" vertical="center" wrapText="1" indent="1"/>
    </xf>
    <xf numFmtId="0" fontId="19" fillId="5" borderId="9" xfId="0" applyNumberFormat="1" applyFont="1" applyFill="1" applyBorder="1" applyAlignment="1" applyProtection="1">
      <alignment horizontal="left" vertical="center" wrapText="1" indent="1"/>
    </xf>
    <xf numFmtId="0" fontId="19" fillId="5" borderId="10" xfId="0" applyNumberFormat="1" applyFont="1" applyFill="1" applyBorder="1" applyAlignment="1" applyProtection="1">
      <alignment horizontal="left" vertical="center" wrapText="1" indent="1"/>
    </xf>
    <xf numFmtId="0" fontId="19" fillId="4" borderId="8" xfId="0" applyNumberFormat="1" applyFont="1" applyFill="1" applyBorder="1" applyAlignment="1" applyProtection="1">
      <alignment horizontal="left" vertical="center" wrapText="1" indent="1"/>
    </xf>
    <xf numFmtId="0" fontId="19" fillId="4" borderId="9" xfId="0" applyNumberFormat="1" applyFont="1" applyFill="1" applyBorder="1" applyAlignment="1" applyProtection="1">
      <alignment horizontal="left" vertical="center" wrapText="1" indent="1"/>
    </xf>
    <xf numFmtId="0" fontId="19" fillId="4" borderId="10" xfId="0" applyNumberFormat="1" applyFont="1" applyFill="1" applyBorder="1" applyAlignment="1" applyProtection="1">
      <alignment horizontal="left" vertical="center" wrapText="1" indent="1"/>
    </xf>
    <xf numFmtId="0" fontId="19" fillId="2" borderId="14" xfId="0" applyNumberFormat="1" applyFont="1" applyFill="1" applyBorder="1" applyAlignment="1" applyProtection="1">
      <alignment horizontal="left" vertical="center" wrapText="1" indent="1"/>
    </xf>
    <xf numFmtId="0" fontId="19" fillId="2" borderId="5" xfId="0" applyNumberFormat="1" applyFont="1" applyFill="1" applyBorder="1" applyAlignment="1" applyProtection="1">
      <alignment horizontal="left" vertical="center" wrapText="1" indent="1"/>
    </xf>
    <xf numFmtId="0" fontId="19" fillId="2" borderId="15" xfId="0" applyNumberFormat="1" applyFont="1" applyFill="1" applyBorder="1" applyAlignment="1" applyProtection="1">
      <alignment horizontal="left" vertical="center" wrapText="1" indent="1"/>
    </xf>
    <xf numFmtId="0" fontId="3" fillId="8" borderId="2" xfId="0" applyNumberFormat="1" applyFont="1" applyFill="1" applyBorder="1" applyAlignment="1" applyProtection="1">
      <alignment horizontal="left" vertical="center" wrapText="1" indent="1"/>
    </xf>
    <xf numFmtId="0" fontId="3" fillId="8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19" fillId="5" borderId="14" xfId="0" applyNumberFormat="1" applyFont="1" applyFill="1" applyBorder="1" applyAlignment="1" applyProtection="1">
      <alignment horizontal="left" vertical="center" wrapText="1" indent="1"/>
    </xf>
    <xf numFmtId="0" fontId="19" fillId="5" borderId="5" xfId="0" applyNumberFormat="1" applyFont="1" applyFill="1" applyBorder="1" applyAlignment="1" applyProtection="1">
      <alignment horizontal="left" vertical="center" wrapText="1" indent="1"/>
    </xf>
    <xf numFmtId="0" fontId="19" fillId="5" borderId="15" xfId="0" applyNumberFormat="1" applyFont="1" applyFill="1" applyBorder="1" applyAlignment="1" applyProtection="1">
      <alignment horizontal="left" vertical="center" wrapText="1" indent="1"/>
    </xf>
    <xf numFmtId="0" fontId="19" fillId="4" borderId="14" xfId="0" applyNumberFormat="1" applyFont="1" applyFill="1" applyBorder="1" applyAlignment="1" applyProtection="1">
      <alignment horizontal="left" vertical="center" wrapText="1" indent="1"/>
    </xf>
    <xf numFmtId="0" fontId="19" fillId="4" borderId="5" xfId="0" applyNumberFormat="1" applyFont="1" applyFill="1" applyBorder="1" applyAlignment="1" applyProtection="1">
      <alignment horizontal="left" vertical="center" wrapText="1" indent="1"/>
    </xf>
    <xf numFmtId="0" fontId="19" fillId="4" borderId="15" xfId="0" applyNumberFormat="1" applyFont="1" applyFill="1" applyBorder="1" applyAlignment="1" applyProtection="1">
      <alignment horizontal="left" vertical="center" wrapText="1" indent="1"/>
    </xf>
    <xf numFmtId="0" fontId="18" fillId="10" borderId="4" xfId="0" applyNumberFormat="1" applyFont="1" applyFill="1" applyBorder="1" applyAlignment="1" applyProtection="1">
      <alignment horizontal="left" vertical="center" wrapText="1" indent="1"/>
    </xf>
    <xf numFmtId="0" fontId="3" fillId="8" borderId="1" xfId="0" applyNumberFormat="1" applyFont="1" applyFill="1" applyBorder="1" applyAlignment="1" applyProtection="1">
      <alignment horizontal="left" vertical="center"/>
    </xf>
    <xf numFmtId="3" fontId="0" fillId="0" borderId="0" xfId="0" applyNumberFormat="1"/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2" fontId="0" fillId="2" borderId="3" xfId="0" applyNumberFormat="1" applyFill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1" fontId="0" fillId="0" borderId="3" xfId="0" applyNumberFormat="1" applyBorder="1"/>
    <xf numFmtId="164" fontId="0" fillId="0" borderId="3" xfId="1" applyNumberFormat="1" applyFont="1" applyBorder="1"/>
    <xf numFmtId="164" fontId="0" fillId="4" borderId="3" xfId="1" applyNumberFormat="1" applyFont="1" applyFill="1" applyBorder="1"/>
    <xf numFmtId="164" fontId="0" fillId="5" borderId="3" xfId="1" applyNumberFormat="1" applyFont="1" applyFill="1" applyBorder="1"/>
    <xf numFmtId="0" fontId="9" fillId="6" borderId="3" xfId="0" applyFont="1" applyFill="1" applyBorder="1" applyAlignment="1">
      <alignment horizontal="left" vertical="center"/>
    </xf>
    <xf numFmtId="0" fontId="9" fillId="6" borderId="3" xfId="0" applyNumberFormat="1" applyFont="1" applyFill="1" applyBorder="1" applyAlignment="1" applyProtection="1">
      <alignment horizontal="left" vertical="center"/>
    </xf>
    <xf numFmtId="0" fontId="9" fillId="6" borderId="3" xfId="0" applyNumberFormat="1" applyFont="1" applyFill="1" applyBorder="1" applyAlignment="1" applyProtection="1">
      <alignment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3" fontId="20" fillId="10" borderId="6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4" borderId="14" xfId="0" applyNumberFormat="1" applyFont="1" applyFill="1" applyBorder="1" applyAlignment="1" applyProtection="1">
      <alignment horizontal="left" vertical="center" wrapText="1" indent="1"/>
    </xf>
    <xf numFmtId="0" fontId="3" fillId="4" borderId="5" xfId="0" applyNumberFormat="1" applyFont="1" applyFill="1" applyBorder="1" applyAlignment="1" applyProtection="1">
      <alignment horizontal="left" vertical="center" wrapText="1" indent="1"/>
    </xf>
    <xf numFmtId="0" fontId="3" fillId="4" borderId="15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19" fillId="8" borderId="1" xfId="0" applyNumberFormat="1" applyFont="1" applyFill="1" applyBorder="1" applyAlignment="1" applyProtection="1">
      <alignment horizontal="left" vertical="center" wrapText="1" indent="1"/>
    </xf>
    <xf numFmtId="0" fontId="19" fillId="8" borderId="2" xfId="0" applyNumberFormat="1" applyFont="1" applyFill="1" applyBorder="1" applyAlignment="1" applyProtection="1">
      <alignment horizontal="left" vertical="center" wrapText="1" indent="1"/>
    </xf>
    <xf numFmtId="0" fontId="19" fillId="8" borderId="4" xfId="0" applyNumberFormat="1" applyFont="1" applyFill="1" applyBorder="1" applyAlignment="1" applyProtection="1">
      <alignment horizontal="left" vertical="center" wrapText="1" indent="1"/>
    </xf>
    <xf numFmtId="0" fontId="3" fillId="2" borderId="8" xfId="0" applyNumberFormat="1" applyFont="1" applyFill="1" applyBorder="1" applyAlignment="1" applyProtection="1">
      <alignment horizontal="left" vertical="center" wrapText="1"/>
    </xf>
    <xf numFmtId="0" fontId="3" fillId="5" borderId="8" xfId="0" applyNumberFormat="1" applyFont="1" applyFill="1" applyBorder="1" applyAlignment="1" applyProtection="1">
      <alignment horizontal="left" vertical="center" wrapText="1"/>
    </xf>
    <xf numFmtId="0" fontId="3" fillId="8" borderId="15" xfId="0" applyNumberFormat="1" applyFont="1" applyFill="1" applyBorder="1" applyAlignment="1" applyProtection="1">
      <alignment horizontal="left" vertical="center" wrapText="1" indent="1"/>
    </xf>
    <xf numFmtId="0" fontId="3" fillId="8" borderId="5" xfId="0" applyNumberFormat="1" applyFont="1" applyFill="1" applyBorder="1" applyAlignment="1" applyProtection="1">
      <alignment horizontal="left" vertical="center" wrapText="1" indent="1"/>
    </xf>
    <xf numFmtId="0" fontId="3" fillId="8" borderId="1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9" fillId="8" borderId="1" xfId="0" applyNumberFormat="1" applyFont="1" applyFill="1" applyBorder="1" applyAlignment="1" applyProtection="1">
      <alignment horizontal="left" vertical="center" wrapText="1" indent="1"/>
    </xf>
    <xf numFmtId="0" fontId="19" fillId="8" borderId="2" xfId="0" applyNumberFormat="1" applyFont="1" applyFill="1" applyBorder="1" applyAlignment="1" applyProtection="1">
      <alignment horizontal="left" vertical="center" wrapText="1" indent="1"/>
    </xf>
    <xf numFmtId="0" fontId="19" fillId="8" borderId="4" xfId="0" applyNumberFormat="1" applyFont="1" applyFill="1" applyBorder="1" applyAlignment="1" applyProtection="1">
      <alignment horizontal="left" vertical="center" wrapText="1" indent="1"/>
    </xf>
    <xf numFmtId="3" fontId="3" fillId="0" borderId="4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4" fontId="6" fillId="9" borderId="4" xfId="0" applyNumberFormat="1" applyFont="1" applyFill="1" applyBorder="1" applyAlignment="1" applyProtection="1">
      <alignment horizontal="center" vertical="center" wrapText="1"/>
    </xf>
    <xf numFmtId="4" fontId="3" fillId="9" borderId="3" xfId="0" applyNumberFormat="1" applyFont="1" applyFill="1" applyBorder="1" applyAlignment="1" applyProtection="1">
      <alignment horizontal="right" vertical="center" wrapText="1"/>
    </xf>
    <xf numFmtId="4" fontId="6" fillId="7" borderId="3" xfId="0" applyNumberFormat="1" applyFont="1" applyFill="1" applyBorder="1" applyAlignment="1" applyProtection="1">
      <alignment horizontal="left" vertical="center" wrapText="1"/>
    </xf>
    <xf numFmtId="4" fontId="18" fillId="7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left" vertical="center" wrapText="1"/>
    </xf>
    <xf numFmtId="4" fontId="18" fillId="3" borderId="3" xfId="0" applyNumberFormat="1" applyFont="1" applyFill="1" applyBorder="1" applyAlignment="1">
      <alignment horizontal="right"/>
    </xf>
    <xf numFmtId="4" fontId="3" fillId="10" borderId="3" xfId="0" applyNumberFormat="1" applyFont="1" applyFill="1" applyBorder="1" applyAlignment="1">
      <alignment horizontal="right"/>
    </xf>
    <xf numFmtId="4" fontId="3" fillId="8" borderId="3" xfId="0" applyNumberFormat="1" applyFont="1" applyFill="1" applyBorder="1" applyAlignment="1" applyProtection="1">
      <alignment horizontal="left" vertical="center" wrapText="1"/>
    </xf>
    <xf numFmtId="4" fontId="3" fillId="8" borderId="3" xfId="0" applyNumberFormat="1" applyFont="1" applyFill="1" applyBorder="1" applyAlignment="1">
      <alignment horizontal="right"/>
    </xf>
    <xf numFmtId="4" fontId="3" fillId="4" borderId="4" xfId="0" applyNumberFormat="1" applyFont="1" applyFill="1" applyBorder="1" applyAlignment="1" applyProtection="1">
      <alignment horizontal="left" vertical="center" wrapText="1"/>
    </xf>
    <xf numFmtId="4" fontId="3" fillId="4" borderId="3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 applyProtection="1">
      <alignment horizontal="left" vertical="center" wrapText="1"/>
    </xf>
    <xf numFmtId="4" fontId="3" fillId="5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 applyProtection="1">
      <alignment horizontal="left" vertical="center" wrapText="1"/>
    </xf>
    <xf numFmtId="4" fontId="3" fillId="0" borderId="3" xfId="0" applyNumberFormat="1" applyFont="1" applyFill="1" applyBorder="1" applyAlignment="1">
      <alignment horizontal="right"/>
    </xf>
    <xf numFmtId="4" fontId="20" fillId="10" borderId="6" xfId="0" applyNumberFormat="1" applyFont="1" applyFill="1" applyBorder="1" applyAlignment="1" applyProtection="1">
      <alignment horizontal="left" vertical="center" wrapText="1"/>
    </xf>
    <xf numFmtId="4" fontId="20" fillId="10" borderId="6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 applyProtection="1">
      <alignment horizontal="left" vertical="center" wrapText="1"/>
    </xf>
    <xf numFmtId="4" fontId="6" fillId="7" borderId="3" xfId="0" applyNumberFormat="1" applyFont="1" applyFill="1" applyBorder="1" applyAlignment="1">
      <alignment horizontal="right"/>
    </xf>
    <xf numFmtId="4" fontId="3" fillId="10" borderId="3" xfId="0" applyNumberFormat="1" applyFont="1" applyFill="1" applyBorder="1" applyAlignment="1" applyProtection="1">
      <alignment horizontal="left" vertical="center" wrapText="1"/>
    </xf>
    <xf numFmtId="4" fontId="3" fillId="2" borderId="8" xfId="0" applyNumberFormat="1" applyFont="1" applyFill="1" applyBorder="1" applyAlignment="1" applyProtection="1">
      <alignment vertical="center" wrapText="1"/>
    </xf>
    <xf numFmtId="4" fontId="3" fillId="2" borderId="3" xfId="0" applyNumberFormat="1" applyFont="1" applyFill="1" applyBorder="1" applyAlignment="1" applyProtection="1">
      <alignment horizontal="left" vertical="center" wrapText="1"/>
    </xf>
    <xf numFmtId="4" fontId="7" fillId="5" borderId="4" xfId="0" applyNumberFormat="1" applyFont="1" applyFill="1" applyBorder="1" applyAlignment="1" applyProtection="1">
      <alignment horizontal="left" vertical="center" wrapText="1"/>
    </xf>
    <xf numFmtId="4" fontId="7" fillId="5" borderId="3" xfId="0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 applyProtection="1">
      <alignment horizontal="left" vertical="center" wrapText="1"/>
    </xf>
    <xf numFmtId="4" fontId="7" fillId="2" borderId="3" xfId="0" applyNumberFormat="1" applyFont="1" applyFill="1" applyBorder="1" applyAlignment="1">
      <alignment horizontal="right"/>
    </xf>
    <xf numFmtId="4" fontId="7" fillId="0" borderId="3" xfId="4" applyNumberFormat="1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 applyProtection="1">
      <alignment vertical="center" wrapText="1"/>
    </xf>
    <xf numFmtId="4" fontId="3" fillId="5" borderId="3" xfId="0" applyNumberFormat="1" applyFont="1" applyFill="1" applyBorder="1" applyAlignment="1"/>
    <xf numFmtId="4" fontId="3" fillId="5" borderId="3" xfId="0" applyNumberFormat="1" applyFont="1" applyFill="1" applyBorder="1" applyAlignment="1" applyProtection="1">
      <alignment horizontal="left" vertical="center" wrapText="1"/>
    </xf>
    <xf numFmtId="4" fontId="7" fillId="12" borderId="3" xfId="4" applyNumberFormat="1" applyFont="1" applyFill="1" applyBorder="1" applyAlignment="1">
      <alignment horizontal="left" vertical="center" wrapText="1"/>
    </xf>
    <xf numFmtId="4" fontId="7" fillId="8" borderId="3" xfId="0" applyNumberFormat="1" applyFont="1" applyFill="1" applyBorder="1" applyAlignment="1" applyProtection="1">
      <alignment vertical="center" wrapText="1"/>
    </xf>
    <xf numFmtId="4" fontId="7" fillId="4" borderId="3" xfId="0" applyNumberFormat="1" applyFont="1" applyFill="1" applyBorder="1" applyAlignment="1" applyProtection="1">
      <alignment vertical="center" wrapText="1"/>
    </xf>
    <xf numFmtId="4" fontId="7" fillId="5" borderId="3" xfId="0" applyNumberFormat="1" applyFont="1" applyFill="1" applyBorder="1" applyAlignment="1" applyProtection="1">
      <alignment vertical="center" wrapText="1"/>
    </xf>
    <xf numFmtId="4" fontId="7" fillId="2" borderId="3" xfId="0" applyNumberFormat="1" applyFont="1" applyFill="1" applyBorder="1" applyAlignment="1" applyProtection="1">
      <alignment vertical="center" wrapText="1"/>
    </xf>
    <xf numFmtId="4" fontId="7" fillId="11" borderId="3" xfId="7" applyNumberFormat="1" applyFont="1" applyFill="1" applyBorder="1" applyAlignment="1">
      <alignment horizontal="left" vertical="center" wrapText="1"/>
    </xf>
    <xf numFmtId="4" fontId="7" fillId="4" borderId="3" xfId="7" applyNumberFormat="1" applyFont="1" applyFill="1" applyBorder="1" applyAlignment="1">
      <alignment horizontal="left" vertical="center" wrapText="1"/>
    </xf>
    <xf numFmtId="4" fontId="7" fillId="5" borderId="3" xfId="7" applyNumberFormat="1" applyFont="1" applyFill="1" applyBorder="1" applyAlignment="1">
      <alignment horizontal="left" vertical="center" wrapText="1"/>
    </xf>
    <xf numFmtId="4" fontId="7" fillId="0" borderId="3" xfId="7" applyNumberFormat="1" applyFont="1" applyFill="1" applyBorder="1" applyAlignment="1">
      <alignment horizontal="left" vertical="center" wrapText="1"/>
    </xf>
    <xf numFmtId="4" fontId="18" fillId="3" borderId="3" xfId="0" applyNumberFormat="1" applyFont="1" applyFill="1" applyBorder="1" applyAlignment="1" applyProtection="1">
      <alignment horizontal="left" vertical="center" wrapText="1"/>
    </xf>
    <xf numFmtId="4" fontId="19" fillId="10" borderId="3" xfId="0" applyNumberFormat="1" applyFont="1" applyFill="1" applyBorder="1" applyAlignment="1" applyProtection="1">
      <alignment horizontal="left" vertical="center" wrapText="1"/>
    </xf>
    <xf numFmtId="4" fontId="9" fillId="7" borderId="3" xfId="0" applyNumberFormat="1" applyFont="1" applyFill="1" applyBorder="1" applyAlignment="1" applyProtection="1">
      <alignment vertical="center" wrapText="1"/>
    </xf>
    <xf numFmtId="4" fontId="9" fillId="3" borderId="3" xfId="0" applyNumberFormat="1" applyFont="1" applyFill="1" applyBorder="1" applyAlignment="1" applyProtection="1">
      <alignment vertical="center" wrapText="1"/>
    </xf>
    <xf numFmtId="4" fontId="7" fillId="10" borderId="3" xfId="0" applyNumberFormat="1" applyFont="1" applyFill="1" applyBorder="1" applyAlignment="1" applyProtection="1">
      <alignment vertical="center" wrapText="1"/>
    </xf>
    <xf numFmtId="4" fontId="16" fillId="8" borderId="4" xfId="0" applyNumberFormat="1" applyFont="1" applyFill="1" applyBorder="1" applyAlignment="1" applyProtection="1">
      <alignment vertical="center" wrapText="1"/>
    </xf>
    <xf numFmtId="4" fontId="16" fillId="4" borderId="3" xfId="0" quotePrefix="1" applyNumberFormat="1" applyFont="1" applyFill="1" applyBorder="1" applyAlignment="1">
      <alignment horizontal="left" vertical="center" wrapText="1"/>
    </xf>
    <xf numFmtId="4" fontId="17" fillId="3" borderId="3" xfId="0" applyNumberFormat="1" applyFont="1" applyFill="1" applyBorder="1" applyAlignment="1" applyProtection="1">
      <alignment vertical="center" wrapText="1"/>
    </xf>
    <xf numFmtId="4" fontId="7" fillId="8" borderId="4" xfId="0" applyNumberFormat="1" applyFont="1" applyFill="1" applyBorder="1" applyAlignment="1" applyProtection="1">
      <alignment vertical="center" wrapText="1"/>
    </xf>
    <xf numFmtId="4" fontId="7" fillId="4" borderId="4" xfId="0" applyNumberFormat="1" applyFont="1" applyFill="1" applyBorder="1" applyAlignment="1" applyProtection="1">
      <alignment vertical="center" wrapText="1"/>
    </xf>
    <xf numFmtId="4" fontId="7" fillId="5" borderId="4" xfId="0" applyNumberFormat="1" applyFont="1" applyFill="1" applyBorder="1" applyAlignment="1" applyProtection="1">
      <alignment vertical="center" wrapText="1"/>
    </xf>
    <xf numFmtId="4" fontId="7" fillId="2" borderId="4" xfId="0" applyNumberFormat="1" applyFont="1" applyFill="1" applyBorder="1" applyAlignment="1" applyProtection="1">
      <alignment vertical="center" wrapText="1"/>
    </xf>
    <xf numFmtId="4" fontId="16" fillId="10" borderId="3" xfId="0" applyNumberFormat="1" applyFont="1" applyFill="1" applyBorder="1" applyAlignment="1" applyProtection="1">
      <alignment vertical="center" wrapText="1"/>
    </xf>
    <xf numFmtId="4" fontId="16" fillId="8" borderId="3" xfId="0" applyNumberFormat="1" applyFont="1" applyFill="1" applyBorder="1" applyAlignment="1" applyProtection="1">
      <alignment vertical="center" wrapText="1"/>
    </xf>
    <xf numFmtId="4" fontId="16" fillId="4" borderId="3" xfId="0" applyNumberFormat="1" applyFont="1" applyFill="1" applyBorder="1" applyAlignment="1" applyProtection="1">
      <alignment vertical="center" wrapText="1"/>
    </xf>
    <xf numFmtId="4" fontId="16" fillId="4" borderId="4" xfId="0" applyNumberFormat="1" applyFont="1" applyFill="1" applyBorder="1" applyAlignment="1" applyProtection="1">
      <alignment vertical="center" wrapText="1"/>
    </xf>
    <xf numFmtId="4" fontId="0" fillId="0" borderId="0" xfId="0" applyNumberFormat="1"/>
    <xf numFmtId="4" fontId="16" fillId="2" borderId="4" xfId="0" applyNumberFormat="1" applyFont="1" applyFill="1" applyBorder="1" applyAlignment="1" applyProtection="1">
      <alignment vertical="center" wrapText="1"/>
    </xf>
    <xf numFmtId="4" fontId="16" fillId="5" borderId="4" xfId="0" applyNumberFormat="1" applyFont="1" applyFill="1" applyBorder="1" applyAlignment="1" applyProtection="1">
      <alignment vertical="center" wrapText="1"/>
    </xf>
    <xf numFmtId="4" fontId="16" fillId="2" borderId="10" xfId="0" applyNumberFormat="1" applyFont="1" applyFill="1" applyBorder="1" applyAlignment="1" applyProtection="1">
      <alignment vertical="center" wrapText="1"/>
    </xf>
    <xf numFmtId="4" fontId="3" fillId="2" borderId="4" xfId="0" applyNumberFormat="1" applyFont="1" applyFill="1" applyBorder="1" applyAlignment="1">
      <alignment horizontal="right"/>
    </xf>
    <xf numFmtId="4" fontId="16" fillId="5" borderId="3" xfId="0" applyNumberFormat="1" applyFont="1" applyFill="1" applyBorder="1" applyAlignment="1" applyProtection="1">
      <alignment vertical="center" wrapText="1"/>
    </xf>
    <xf numFmtId="4" fontId="3" fillId="5" borderId="4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16" fillId="2" borderId="15" xfId="0" applyNumberFormat="1" applyFont="1" applyFill="1" applyBorder="1" applyAlignment="1" applyProtection="1">
      <alignment vertical="center" wrapText="1"/>
    </xf>
    <xf numFmtId="4" fontId="3" fillId="0" borderId="3" xfId="8" applyNumberFormat="1" applyFont="1" applyFill="1" applyBorder="1" applyAlignment="1">
      <alignment horizontal="left" wrapText="1"/>
    </xf>
    <xf numFmtId="4" fontId="0" fillId="5" borderId="3" xfId="0" applyNumberFormat="1" applyFill="1" applyBorder="1"/>
    <xf numFmtId="4" fontId="7" fillId="10" borderId="4" xfId="0" applyNumberFormat="1" applyFont="1" applyFill="1" applyBorder="1" applyAlignment="1" applyProtection="1">
      <alignment vertical="center" wrapText="1"/>
    </xf>
    <xf numFmtId="4" fontId="3" fillId="3" borderId="3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4" fontId="6" fillId="0" borderId="3" xfId="0" applyNumberFormat="1" applyFont="1" applyBorder="1" applyAlignment="1">
      <alignment horizontal="right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19" fillId="5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center" vertical="center" wrapText="1"/>
    </xf>
    <xf numFmtId="4" fontId="6" fillId="5" borderId="3" xfId="0" applyNumberFormat="1" applyFont="1" applyFill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43" fontId="6" fillId="3" borderId="4" xfId="1" applyNumberFormat="1" applyFont="1" applyFill="1" applyBorder="1" applyAlignment="1" applyProtection="1">
      <alignment horizontal="center" vertical="center" wrapText="1"/>
    </xf>
    <xf numFmtId="43" fontId="6" fillId="3" borderId="3" xfId="0" applyNumberFormat="1" applyFont="1" applyFill="1" applyBorder="1" applyAlignment="1" applyProtection="1">
      <alignment horizontal="center" vertical="center" wrapText="1"/>
    </xf>
    <xf numFmtId="43" fontId="3" fillId="6" borderId="4" xfId="0" applyNumberFormat="1" applyFont="1" applyFill="1" applyBorder="1" applyAlignment="1">
      <alignment horizontal="right"/>
    </xf>
    <xf numFmtId="43" fontId="3" fillId="6" borderId="3" xfId="0" applyNumberFormat="1" applyFont="1" applyFill="1" applyBorder="1" applyAlignment="1">
      <alignment horizontal="right"/>
    </xf>
    <xf numFmtId="43" fontId="3" fillId="2" borderId="4" xfId="0" applyNumberFormat="1" applyFont="1" applyFill="1" applyBorder="1" applyAlignment="1">
      <alignment horizontal="right"/>
    </xf>
    <xf numFmtId="43" fontId="3" fillId="2" borderId="3" xfId="0" applyNumberFormat="1" applyFont="1" applyFill="1" applyBorder="1" applyAlignment="1">
      <alignment horizontal="right"/>
    </xf>
    <xf numFmtId="43" fontId="3" fillId="3" borderId="4" xfId="0" applyNumberFormat="1" applyFont="1" applyFill="1" applyBorder="1" applyAlignment="1">
      <alignment horizontal="right"/>
    </xf>
    <xf numFmtId="43" fontId="3" fillId="3" borderId="3" xfId="0" applyNumberFormat="1" applyFont="1" applyFill="1" applyBorder="1" applyAlignment="1">
      <alignment horizontal="right"/>
    </xf>
    <xf numFmtId="43" fontId="3" fillId="5" borderId="4" xfId="0" applyNumberFormat="1" applyFont="1" applyFill="1" applyBorder="1" applyAlignment="1">
      <alignment horizontal="right"/>
    </xf>
    <xf numFmtId="4" fontId="23" fillId="3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21" fillId="4" borderId="3" xfId="0" applyNumberFormat="1" applyFont="1" applyFill="1" applyBorder="1" applyAlignment="1" applyProtection="1">
      <alignment horizontal="right" vertical="center" wrapText="1"/>
    </xf>
    <xf numFmtId="4" fontId="22" fillId="5" borderId="3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 applyProtection="1">
      <alignment horizontal="right" vertical="center" wrapText="1"/>
    </xf>
    <xf numFmtId="4" fontId="3" fillId="4" borderId="3" xfId="0" applyNumberFormat="1" applyFont="1" applyFill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 applyProtection="1">
      <alignment horizontal="right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right" vertical="center" wrapText="1"/>
    </xf>
    <xf numFmtId="4" fontId="0" fillId="4" borderId="3" xfId="0" applyNumberFormat="1" applyFill="1" applyBorder="1"/>
    <xf numFmtId="4" fontId="0" fillId="0" borderId="3" xfId="1" applyNumberFormat="1" applyFont="1" applyBorder="1"/>
    <xf numFmtId="4" fontId="0" fillId="2" borderId="3" xfId="0" applyNumberFormat="1" applyFill="1" applyBorder="1"/>
    <xf numFmtId="4" fontId="0" fillId="4" borderId="3" xfId="1" applyNumberFormat="1" applyFont="1" applyFill="1" applyBorder="1"/>
    <xf numFmtId="4" fontId="0" fillId="5" borderId="3" xfId="1" applyNumberFormat="1" applyFont="1" applyFill="1" applyBorder="1"/>
    <xf numFmtId="4" fontId="1" fillId="3" borderId="3" xfId="0" applyNumberFormat="1" applyFont="1" applyFill="1" applyBorder="1"/>
    <xf numFmtId="4" fontId="0" fillId="8" borderId="3" xfId="0" applyNumberFormat="1" applyFill="1" applyBorder="1"/>
    <xf numFmtId="4" fontId="0" fillId="2" borderId="3" xfId="1" applyNumberFormat="1" applyFont="1" applyFill="1" applyBorder="1"/>
    <xf numFmtId="0" fontId="15" fillId="0" borderId="0" xfId="0" quotePrefix="1" applyFont="1" applyAlignment="1">
      <alignment horizontal="left" wrapText="1"/>
    </xf>
    <xf numFmtId="0" fontId="26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 applyProtection="1">
      <alignment horizontal="right" wrapText="1"/>
    </xf>
    <xf numFmtId="1" fontId="0" fillId="7" borderId="3" xfId="0" applyNumberFormat="1" applyFill="1" applyBorder="1"/>
    <xf numFmtId="1" fontId="0" fillId="3" borderId="3" xfId="0" applyNumberFormat="1" applyFill="1" applyBorder="1"/>
    <xf numFmtId="1" fontId="0" fillId="4" borderId="3" xfId="0" applyNumberFormat="1" applyFill="1" applyBorder="1"/>
    <xf numFmtId="1" fontId="0" fillId="5" borderId="3" xfId="0" applyNumberFormat="1" applyFill="1" applyBorder="1"/>
    <xf numFmtId="1" fontId="0" fillId="2" borderId="3" xfId="0" applyNumberFormat="1" applyFill="1" applyBorder="1"/>
    <xf numFmtId="0" fontId="5" fillId="0" borderId="0" xfId="0" applyFont="1" applyAlignment="1">
      <alignment vertical="center" wrapText="1"/>
    </xf>
    <xf numFmtId="1" fontId="3" fillId="9" borderId="3" xfId="0" applyNumberFormat="1" applyFont="1" applyFill="1" applyBorder="1" applyAlignment="1" applyProtection="1">
      <alignment horizontal="center" vertical="center" wrapText="1"/>
    </xf>
    <xf numFmtId="1" fontId="3" fillId="7" borderId="3" xfId="0" applyNumberFormat="1" applyFont="1" applyFill="1" applyBorder="1" applyAlignment="1" applyProtection="1">
      <alignment horizontal="center" vertical="center" wrapText="1"/>
    </xf>
    <xf numFmtId="1" fontId="3" fillId="3" borderId="3" xfId="0" applyNumberFormat="1" applyFont="1" applyFill="1" applyBorder="1" applyAlignment="1" applyProtection="1">
      <alignment horizontal="center" vertical="center" wrapText="1"/>
    </xf>
    <xf numFmtId="1" fontId="3" fillId="10" borderId="3" xfId="0" applyNumberFormat="1" applyFont="1" applyFill="1" applyBorder="1" applyAlignment="1" applyProtection="1">
      <alignment horizontal="center" vertical="center" wrapText="1"/>
    </xf>
    <xf numFmtId="1" fontId="3" fillId="8" borderId="3" xfId="0" applyNumberFormat="1" applyFont="1" applyFill="1" applyBorder="1" applyAlignment="1" applyProtection="1">
      <alignment horizontal="center" vertical="center" wrapText="1"/>
    </xf>
    <xf numFmtId="1" fontId="3" fillId="5" borderId="3" xfId="0" applyNumberFormat="1" applyFont="1" applyFill="1" applyBorder="1" applyAlignment="1" applyProtection="1">
      <alignment horizontal="center" vertical="center" wrapText="1"/>
    </xf>
    <xf numFmtId="1" fontId="3" fillId="4" borderId="3" xfId="0" applyNumberFormat="1" applyFont="1" applyFill="1" applyBorder="1" applyAlignment="1" applyProtection="1">
      <alignment horizontal="center" vertical="center" wrapText="1"/>
    </xf>
    <xf numFmtId="1" fontId="3" fillId="0" borderId="3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Border="1" applyAlignment="1" applyProtection="1"/>
    <xf numFmtId="3" fontId="11" fillId="0" borderId="0" xfId="0" applyNumberFormat="1" applyFont="1" applyAlignment="1">
      <alignment wrapText="1"/>
    </xf>
    <xf numFmtId="1" fontId="1" fillId="7" borderId="3" xfId="0" applyNumberFormat="1" applyFont="1" applyFill="1" applyBorder="1"/>
    <xf numFmtId="1" fontId="0" fillId="4" borderId="3" xfId="0" applyNumberFormat="1" applyFont="1" applyFill="1" applyBorder="1"/>
    <xf numFmtId="1" fontId="0" fillId="5" borderId="3" xfId="0" applyNumberFormat="1" applyFont="1" applyFill="1" applyBorder="1"/>
    <xf numFmtId="1" fontId="0" fillId="2" borderId="3" xfId="0" applyNumberFormat="1" applyFont="1" applyFill="1" applyBorder="1"/>
    <xf numFmtId="1" fontId="1" fillId="3" borderId="3" xfId="0" applyNumberFormat="1" applyFont="1" applyFill="1" applyBorder="1"/>
    <xf numFmtId="1" fontId="0" fillId="8" borderId="3" xfId="0" applyNumberFormat="1" applyFont="1" applyFill="1" applyBorder="1"/>
    <xf numFmtId="4" fontId="6" fillId="3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4" fontId="6" fillId="6" borderId="3" xfId="0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19" fillId="8" borderId="1" xfId="0" applyNumberFormat="1" applyFont="1" applyFill="1" applyBorder="1" applyAlignment="1" applyProtection="1">
      <alignment horizontal="left" vertical="center" wrapText="1" indent="1"/>
    </xf>
    <xf numFmtId="0" fontId="19" fillId="8" borderId="2" xfId="0" applyNumberFormat="1" applyFont="1" applyFill="1" applyBorder="1" applyAlignment="1" applyProtection="1">
      <alignment horizontal="left" vertical="center" wrapText="1" indent="1"/>
    </xf>
    <xf numFmtId="0" fontId="19" fillId="8" borderId="4" xfId="0" applyNumberFormat="1" applyFont="1" applyFill="1" applyBorder="1" applyAlignment="1" applyProtection="1">
      <alignment horizontal="left" vertical="center" wrapText="1" indent="1"/>
    </xf>
    <xf numFmtId="0" fontId="19" fillId="4" borderId="1" xfId="0" applyNumberFormat="1" applyFont="1" applyFill="1" applyBorder="1" applyAlignment="1" applyProtection="1">
      <alignment horizontal="left" vertical="center" wrapText="1" indent="1"/>
    </xf>
    <xf numFmtId="0" fontId="19" fillId="4" borderId="2" xfId="0" applyNumberFormat="1" applyFont="1" applyFill="1" applyBorder="1" applyAlignment="1" applyProtection="1">
      <alignment horizontal="left" vertical="center" wrapText="1" indent="1"/>
    </xf>
    <xf numFmtId="0" fontId="19" fillId="4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43" fontId="3" fillId="3" borderId="4" xfId="1" applyFont="1" applyFill="1" applyBorder="1" applyAlignment="1">
      <alignment horizontal="right"/>
    </xf>
    <xf numFmtId="43" fontId="3" fillId="5" borderId="4" xfId="1" applyFont="1" applyFill="1" applyBorder="1" applyAlignment="1">
      <alignment horizontal="right"/>
    </xf>
    <xf numFmtId="43" fontId="3" fillId="2" borderId="4" xfId="1" applyFont="1" applyFill="1" applyBorder="1" applyAlignment="1">
      <alignment horizontal="right"/>
    </xf>
    <xf numFmtId="3" fontId="19" fillId="4" borderId="3" xfId="0" applyNumberFormat="1" applyFont="1" applyFill="1" applyBorder="1" applyAlignment="1">
      <alignment horizontal="right"/>
    </xf>
    <xf numFmtId="3" fontId="19" fillId="8" borderId="3" xfId="0" applyNumberFormat="1" applyFont="1" applyFill="1" applyBorder="1" applyAlignment="1">
      <alignment horizontal="right"/>
    </xf>
    <xf numFmtId="43" fontId="3" fillId="10" borderId="3" xfId="1" applyFont="1" applyFill="1" applyBorder="1" applyAlignment="1">
      <alignment horizontal="right"/>
    </xf>
    <xf numFmtId="43" fontId="3" fillId="8" borderId="3" xfId="1" applyFont="1" applyFill="1" applyBorder="1" applyAlignment="1">
      <alignment horizontal="right"/>
    </xf>
    <xf numFmtId="43" fontId="3" fillId="4" borderId="3" xfId="1" applyFont="1" applyFill="1" applyBorder="1" applyAlignment="1">
      <alignment horizontal="right"/>
    </xf>
    <xf numFmtId="43" fontId="3" fillId="5" borderId="3" xfId="1" applyFont="1" applyFill="1" applyBorder="1" applyAlignment="1">
      <alignment horizontal="right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19" fillId="2" borderId="14" xfId="0" applyNumberFormat="1" applyFont="1" applyFill="1" applyBorder="1" applyAlignment="1" applyProtection="1">
      <alignment horizontal="left" vertical="center" wrapText="1"/>
    </xf>
    <xf numFmtId="4" fontId="7" fillId="0" borderId="4" xfId="0" applyNumberFormat="1" applyFont="1" applyFill="1" applyBorder="1" applyAlignment="1" applyProtection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0" borderId="1" xfId="0" quotePrefix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9" fillId="2" borderId="0" xfId="0" quotePrefix="1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vertical="center" wrapText="1"/>
    </xf>
    <xf numFmtId="0" fontId="15" fillId="2" borderId="0" xfId="0" quotePrefix="1" applyFont="1" applyFill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7" fillId="2" borderId="5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wrapText="1"/>
    </xf>
    <xf numFmtId="0" fontId="3" fillId="0" borderId="2" xfId="0" quotePrefix="1" applyFont="1" applyBorder="1" applyAlignment="1">
      <alignment horizontal="center" wrapText="1"/>
    </xf>
    <xf numFmtId="0" fontId="3" fillId="0" borderId="4" xfId="0" quotePrefix="1" applyFont="1" applyBorder="1" applyAlignment="1">
      <alignment horizont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3" fontId="6" fillId="2" borderId="1" xfId="0" applyNumberFormat="1" applyFont="1" applyFill="1" applyBorder="1" applyAlignment="1">
      <alignment horizontal="center" wrapText="1"/>
    </xf>
    <xf numFmtId="3" fontId="6" fillId="2" borderId="2" xfId="0" applyNumberFormat="1" applyFont="1" applyFill="1" applyBorder="1" applyAlignment="1">
      <alignment horizontal="center" wrapText="1"/>
    </xf>
    <xf numFmtId="3" fontId="6" fillId="2" borderId="4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9" fillId="4" borderId="6" xfId="0" applyNumberFormat="1" applyFont="1" applyFill="1" applyBorder="1" applyAlignment="1" applyProtection="1">
      <alignment horizontal="left" vertical="center" wrapText="1" indent="1"/>
    </xf>
    <xf numFmtId="0" fontId="3" fillId="10" borderId="3" xfId="0" applyNumberFormat="1" applyFont="1" applyFill="1" applyBorder="1" applyAlignment="1" applyProtection="1">
      <alignment horizontal="left" vertical="center" wrapText="1"/>
    </xf>
    <xf numFmtId="0" fontId="3" fillId="8" borderId="6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19" fillId="10" borderId="3" xfId="0" applyNumberFormat="1" applyFont="1" applyFill="1" applyBorder="1" applyAlignment="1" applyProtection="1">
      <alignment horizontal="left" vertical="center" wrapText="1" indent="1"/>
    </xf>
    <xf numFmtId="0" fontId="19" fillId="8" borderId="7" xfId="0" applyNumberFormat="1" applyFont="1" applyFill="1" applyBorder="1" applyAlignment="1" applyProtection="1">
      <alignment horizontal="left" vertical="center" wrapText="1" indent="1"/>
    </xf>
    <xf numFmtId="0" fontId="19" fillId="8" borderId="3" xfId="0" applyNumberFormat="1" applyFont="1" applyFill="1" applyBorder="1" applyAlignment="1" applyProtection="1">
      <alignment horizontal="left" vertical="center" wrapText="1" indent="1"/>
    </xf>
    <xf numFmtId="0" fontId="19" fillId="10" borderId="11" xfId="0" applyNumberFormat="1" applyFont="1" applyFill="1" applyBorder="1" applyAlignment="1" applyProtection="1">
      <alignment horizontal="left" vertical="center" wrapText="1" indent="1"/>
    </xf>
    <xf numFmtId="0" fontId="19" fillId="5" borderId="3" xfId="0" applyNumberFormat="1" applyFont="1" applyFill="1" applyBorder="1" applyAlignment="1" applyProtection="1">
      <alignment horizontal="left" vertical="center" wrapText="1" indent="1"/>
    </xf>
    <xf numFmtId="0" fontId="18" fillId="3" borderId="11" xfId="0" applyNumberFormat="1" applyFont="1" applyFill="1" applyBorder="1" applyAlignment="1" applyProtection="1">
      <alignment horizontal="left" vertical="center" wrapText="1" indent="1"/>
    </xf>
    <xf numFmtId="0" fontId="19" fillId="5" borderId="11" xfId="0" applyNumberFormat="1" applyFont="1" applyFill="1" applyBorder="1" applyAlignment="1" applyProtection="1">
      <alignment horizontal="left" vertical="center" wrapText="1" indent="1"/>
    </xf>
    <xf numFmtId="0" fontId="18" fillId="3" borderId="7" xfId="0" applyNumberFormat="1" applyFont="1" applyFill="1" applyBorder="1" applyAlignment="1" applyProtection="1">
      <alignment horizontal="left" vertical="center" wrapText="1" indent="1"/>
    </xf>
    <xf numFmtId="0" fontId="19" fillId="4" borderId="3" xfId="0" applyNumberFormat="1" applyFont="1" applyFill="1" applyBorder="1" applyAlignment="1" applyProtection="1">
      <alignment horizontal="left" vertical="center" wrapText="1" inden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8" fillId="3" borderId="1" xfId="0" applyNumberFormat="1" applyFont="1" applyFill="1" applyBorder="1" applyAlignment="1" applyProtection="1">
      <alignment horizontal="left" vertical="center" wrapText="1" indent="1"/>
    </xf>
    <xf numFmtId="0" fontId="18" fillId="3" borderId="2" xfId="0" applyNumberFormat="1" applyFont="1" applyFill="1" applyBorder="1" applyAlignment="1" applyProtection="1">
      <alignment horizontal="left" vertical="center" wrapText="1" indent="1"/>
    </xf>
    <xf numFmtId="0" fontId="18" fillId="3" borderId="4" xfId="0" applyNumberFormat="1" applyFont="1" applyFill="1" applyBorder="1" applyAlignment="1" applyProtection="1">
      <alignment horizontal="left" vertical="center" wrapText="1" indent="1"/>
    </xf>
    <xf numFmtId="0" fontId="19" fillId="8" borderId="6" xfId="0" applyNumberFormat="1" applyFont="1" applyFill="1" applyBorder="1" applyAlignment="1" applyProtection="1">
      <alignment horizontal="left" vertical="center" wrapText="1" indent="1"/>
    </xf>
    <xf numFmtId="0" fontId="19" fillId="10" borderId="1" xfId="0" applyNumberFormat="1" applyFont="1" applyFill="1" applyBorder="1" applyAlignment="1" applyProtection="1">
      <alignment horizontal="left" vertical="center" wrapText="1" indent="1"/>
    </xf>
    <xf numFmtId="0" fontId="19" fillId="10" borderId="2" xfId="0" applyNumberFormat="1" applyFont="1" applyFill="1" applyBorder="1" applyAlignment="1" applyProtection="1">
      <alignment horizontal="left" vertical="center" wrapText="1" indent="1"/>
    </xf>
    <xf numFmtId="0" fontId="19" fillId="10" borderId="4" xfId="0" applyNumberFormat="1" applyFont="1" applyFill="1" applyBorder="1" applyAlignment="1" applyProtection="1">
      <alignment horizontal="left" vertical="center" wrapText="1" indent="1"/>
    </xf>
    <xf numFmtId="0" fontId="19" fillId="8" borderId="1" xfId="0" applyNumberFormat="1" applyFont="1" applyFill="1" applyBorder="1" applyAlignment="1" applyProtection="1">
      <alignment horizontal="left" vertical="center" wrapText="1" indent="1"/>
    </xf>
    <xf numFmtId="0" fontId="19" fillId="8" borderId="2" xfId="0" applyNumberFormat="1" applyFont="1" applyFill="1" applyBorder="1" applyAlignment="1" applyProtection="1">
      <alignment horizontal="left" vertical="center" wrapText="1" indent="1"/>
    </xf>
    <xf numFmtId="0" fontId="19" fillId="8" borderId="4" xfId="0" applyNumberFormat="1" applyFont="1" applyFill="1" applyBorder="1" applyAlignment="1" applyProtection="1">
      <alignment horizontal="left" vertical="center" wrapText="1" indent="1"/>
    </xf>
    <xf numFmtId="0" fontId="19" fillId="4" borderId="1" xfId="0" applyNumberFormat="1" applyFont="1" applyFill="1" applyBorder="1" applyAlignment="1" applyProtection="1">
      <alignment horizontal="left" vertical="center" wrapText="1" indent="1"/>
    </xf>
    <xf numFmtId="0" fontId="19" fillId="4" borderId="2" xfId="0" applyNumberFormat="1" applyFont="1" applyFill="1" applyBorder="1" applyAlignment="1" applyProtection="1">
      <alignment horizontal="left" vertical="center" wrapText="1" indent="1"/>
    </xf>
    <xf numFmtId="0" fontId="19" fillId="4" borderId="4" xfId="0" applyNumberFormat="1" applyFont="1" applyFill="1" applyBorder="1" applyAlignment="1" applyProtection="1">
      <alignment horizontal="left" vertical="center" wrapText="1" indent="1"/>
    </xf>
    <xf numFmtId="0" fontId="3" fillId="10" borderId="8" xfId="0" applyNumberFormat="1" applyFont="1" applyFill="1" applyBorder="1" applyAlignment="1" applyProtection="1">
      <alignment horizontal="left" vertical="center" wrapText="1" indent="1"/>
    </xf>
    <xf numFmtId="0" fontId="3" fillId="10" borderId="9" xfId="0" applyNumberFormat="1" applyFont="1" applyFill="1" applyBorder="1" applyAlignment="1" applyProtection="1">
      <alignment horizontal="left" vertical="center" wrapText="1" indent="1"/>
    </xf>
    <xf numFmtId="0" fontId="3" fillId="10" borderId="10" xfId="0" applyNumberFormat="1" applyFont="1" applyFill="1" applyBorder="1" applyAlignment="1" applyProtection="1">
      <alignment horizontal="left" vertical="center" wrapText="1" indent="1"/>
    </xf>
    <xf numFmtId="0" fontId="18" fillId="3" borderId="14" xfId="0" applyNumberFormat="1" applyFont="1" applyFill="1" applyBorder="1" applyAlignment="1" applyProtection="1">
      <alignment horizontal="left" vertical="center" wrapText="1" indent="1"/>
    </xf>
    <xf numFmtId="0" fontId="18" fillId="3" borderId="5" xfId="0" applyNumberFormat="1" applyFont="1" applyFill="1" applyBorder="1" applyAlignment="1" applyProtection="1">
      <alignment horizontal="left" vertical="center" wrapText="1" indent="1"/>
    </xf>
    <xf numFmtId="0" fontId="18" fillId="3" borderId="15" xfId="0" applyNumberFormat="1" applyFont="1" applyFill="1" applyBorder="1" applyAlignment="1" applyProtection="1">
      <alignment horizontal="left" vertical="center" wrapText="1" indent="1"/>
    </xf>
    <xf numFmtId="0" fontId="18" fillId="7" borderId="1" xfId="0" applyNumberFormat="1" applyFont="1" applyFill="1" applyBorder="1" applyAlignment="1" applyProtection="1">
      <alignment horizontal="left" vertical="center" wrapText="1" indent="1"/>
    </xf>
    <xf numFmtId="0" fontId="18" fillId="7" borderId="2" xfId="0" applyNumberFormat="1" applyFont="1" applyFill="1" applyBorder="1" applyAlignment="1" applyProtection="1">
      <alignment horizontal="left" vertical="center" wrapText="1" indent="1"/>
    </xf>
    <xf numFmtId="0" fontId="18" fillId="7" borderId="4" xfId="0" applyNumberFormat="1" applyFont="1" applyFill="1" applyBorder="1" applyAlignment="1" applyProtection="1">
      <alignment horizontal="left" vertical="center" wrapText="1" indent="1"/>
    </xf>
    <xf numFmtId="0" fontId="19" fillId="10" borderId="8" xfId="0" applyNumberFormat="1" applyFont="1" applyFill="1" applyBorder="1" applyAlignment="1" applyProtection="1">
      <alignment horizontal="left" vertical="center" wrapText="1" indent="1"/>
    </xf>
    <xf numFmtId="0" fontId="19" fillId="10" borderId="9" xfId="0" applyNumberFormat="1" applyFont="1" applyFill="1" applyBorder="1" applyAlignment="1" applyProtection="1">
      <alignment horizontal="left" vertical="center" wrapText="1" indent="1"/>
    </xf>
    <xf numFmtId="0" fontId="19" fillId="10" borderId="10" xfId="0" applyNumberFormat="1" applyFont="1" applyFill="1" applyBorder="1" applyAlignment="1" applyProtection="1">
      <alignment horizontal="left" vertical="center" wrapText="1" indent="1"/>
    </xf>
    <xf numFmtId="0" fontId="3" fillId="4" borderId="14" xfId="0" applyNumberFormat="1" applyFont="1" applyFill="1" applyBorder="1" applyAlignment="1" applyProtection="1">
      <alignment horizontal="left" vertical="center" wrapText="1" indent="1"/>
    </xf>
    <xf numFmtId="0" fontId="3" fillId="4" borderId="5" xfId="0" applyNumberFormat="1" applyFont="1" applyFill="1" applyBorder="1" applyAlignment="1" applyProtection="1">
      <alignment horizontal="left" vertical="center" wrapText="1" indent="1"/>
    </xf>
    <xf numFmtId="0" fontId="3" fillId="4" borderId="15" xfId="0" applyNumberFormat="1" applyFont="1" applyFill="1" applyBorder="1" applyAlignment="1" applyProtection="1">
      <alignment horizontal="left" vertical="center" wrapText="1" indent="1"/>
    </xf>
    <xf numFmtId="0" fontId="3" fillId="8" borderId="1" xfId="0" applyNumberFormat="1" applyFont="1" applyFill="1" applyBorder="1" applyAlignment="1" applyProtection="1">
      <alignment horizontal="left" vertical="center" wrapText="1" indent="1"/>
    </xf>
    <xf numFmtId="0" fontId="3" fillId="8" borderId="2" xfId="0" applyNumberFormat="1" applyFont="1" applyFill="1" applyBorder="1" applyAlignment="1" applyProtection="1">
      <alignment horizontal="left" vertical="center" wrapText="1" indent="1"/>
    </xf>
    <xf numFmtId="0" fontId="3" fillId="8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10" borderId="1" xfId="0" applyNumberFormat="1" applyFont="1" applyFill="1" applyBorder="1" applyAlignment="1" applyProtection="1">
      <alignment horizontal="left" vertical="center" wrapText="1" indent="1"/>
    </xf>
    <xf numFmtId="0" fontId="3" fillId="10" borderId="2" xfId="0" applyNumberFormat="1" applyFont="1" applyFill="1" applyBorder="1" applyAlignment="1" applyProtection="1">
      <alignment horizontal="left" vertical="center" wrapText="1" indent="1"/>
    </xf>
    <xf numFmtId="0" fontId="3" fillId="10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3" fillId="4" borderId="6" xfId="0" applyNumberFormat="1" applyFont="1" applyFill="1" applyBorder="1" applyAlignment="1" applyProtection="1">
      <alignment horizontal="left" vertical="center" wrapText="1" indent="1"/>
    </xf>
    <xf numFmtId="0" fontId="6" fillId="7" borderId="7" xfId="0" applyNumberFormat="1" applyFont="1" applyFill="1" applyBorder="1" applyAlignment="1" applyProtection="1">
      <alignment horizontal="left" vertical="center" wrapText="1"/>
    </xf>
    <xf numFmtId="0" fontId="6" fillId="3" borderId="6" xfId="0" applyNumberFormat="1" applyFont="1" applyFill="1" applyBorder="1" applyAlignment="1" applyProtection="1">
      <alignment horizontal="left" vertical="center" wrapText="1"/>
    </xf>
    <xf numFmtId="0" fontId="3" fillId="8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</cellXfs>
  <cellStyles count="9">
    <cellStyle name="Normalno" xfId="0" builtinId="0"/>
    <cellStyle name="Normalno 2" xfId="5" xr:uid="{EDF8C45D-F30F-49E6-97B7-D1207C34A2D6}"/>
    <cellStyle name="Normalno 3" xfId="6" xr:uid="{DF0F50C0-170D-4794-825A-3A3098CD4028}"/>
    <cellStyle name="Normalno 4" xfId="2" xr:uid="{A80E135B-9313-419D-A23D-AB22B27BA1A2}"/>
    <cellStyle name="Obično_List1" xfId="3" xr:uid="{B89FDD72-B206-4DB4-BEC1-8D74BFBD1EDD}"/>
    <cellStyle name="Obično_List4" xfId="4" xr:uid="{1F7D3F60-532F-477B-88E0-8A43ACEB7457}"/>
    <cellStyle name="Obično_List5" xfId="8" xr:uid="{45FA8FA4-3DC6-4BD4-8CB9-A3F7810FE5AA}"/>
    <cellStyle name="Obično_List6" xfId="7" xr:uid="{CB1ED8EA-121D-46CE-9E1E-223B565EF487}"/>
    <cellStyle name="Zarez" xfId="1" builtinId="3"/>
  </cellStyles>
  <dxfs count="0"/>
  <tableStyles count="0" defaultTableStyle="TableStyleMedium2" defaultPivotStyle="PivotStyleLight16"/>
  <colors>
    <mruColors>
      <color rgb="FFF2C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workbookViewId="0">
      <selection activeCell="G25" sqref="G25"/>
    </sheetView>
  </sheetViews>
  <sheetFormatPr defaultRowHeight="15" x14ac:dyDescent="0.25"/>
  <cols>
    <col min="5" max="9" width="25.28515625" customWidth="1"/>
    <col min="10" max="10" width="15.7109375" customWidth="1"/>
    <col min="11" max="11" width="14.140625" customWidth="1"/>
    <col min="12" max="12" width="12" customWidth="1"/>
  </cols>
  <sheetData>
    <row r="1" spans="1:11" ht="42" customHeight="1" x14ac:dyDescent="0.25">
      <c r="A1" s="544" t="s">
        <v>249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</row>
    <row r="2" spans="1:11" ht="18" customHeight="1" x14ac:dyDescent="0.25">
      <c r="A2" s="544" t="s">
        <v>216</v>
      </c>
      <c r="B2" s="544"/>
      <c r="C2" s="544"/>
      <c r="D2" s="544"/>
      <c r="E2" s="307"/>
      <c r="F2" s="19"/>
      <c r="G2" s="19"/>
      <c r="H2" s="19"/>
      <c r="I2" s="19"/>
      <c r="J2" s="19"/>
      <c r="K2" s="19"/>
    </row>
    <row r="3" spans="1:11" ht="15.75" x14ac:dyDescent="0.25">
      <c r="A3" s="544" t="s">
        <v>12</v>
      </c>
      <c r="B3" s="544"/>
      <c r="C3" s="544"/>
      <c r="D3" s="544"/>
      <c r="E3" s="544"/>
      <c r="F3" s="544"/>
      <c r="G3" s="544"/>
      <c r="H3" s="544"/>
      <c r="I3" s="562"/>
      <c r="J3" s="562"/>
      <c r="K3" s="60"/>
    </row>
    <row r="4" spans="1:11" ht="18" x14ac:dyDescent="0.25">
      <c r="A4" s="19"/>
      <c r="B4" s="19"/>
      <c r="C4" s="19"/>
      <c r="D4" s="19"/>
      <c r="E4" s="19"/>
      <c r="F4" s="19"/>
      <c r="G4" s="19"/>
      <c r="H4" s="19"/>
      <c r="I4" s="3"/>
      <c r="J4" s="3"/>
      <c r="K4" s="3"/>
    </row>
    <row r="5" spans="1:11" ht="33" customHeight="1" x14ac:dyDescent="0.25">
      <c r="A5" s="544" t="s">
        <v>231</v>
      </c>
      <c r="B5" s="545"/>
      <c r="C5" s="545"/>
      <c r="D5" s="545"/>
      <c r="E5" s="545"/>
      <c r="F5" s="545"/>
      <c r="G5" s="545"/>
      <c r="H5" s="545"/>
      <c r="I5" s="545"/>
      <c r="J5" s="545"/>
      <c r="K5" s="59"/>
    </row>
    <row r="6" spans="1:11" x14ac:dyDescent="0.25">
      <c r="A6" s="558" t="s">
        <v>229</v>
      </c>
      <c r="B6" s="558"/>
      <c r="C6" s="558"/>
      <c r="D6" s="558"/>
      <c r="E6" s="558"/>
      <c r="F6" s="4"/>
      <c r="G6" s="4"/>
      <c r="H6" s="4"/>
      <c r="I6" s="4"/>
      <c r="J6" s="27"/>
      <c r="K6" s="61"/>
    </row>
    <row r="7" spans="1:11" ht="25.5" customHeight="1" x14ac:dyDescent="0.25">
      <c r="A7" s="566" t="s">
        <v>122</v>
      </c>
      <c r="B7" s="567"/>
      <c r="C7" s="567"/>
      <c r="D7" s="567"/>
      <c r="E7" s="568"/>
      <c r="F7" s="1" t="s">
        <v>248</v>
      </c>
      <c r="G7" s="1" t="s">
        <v>246</v>
      </c>
      <c r="H7" s="1" t="s">
        <v>247</v>
      </c>
      <c r="I7" s="1" t="s">
        <v>250</v>
      </c>
      <c r="J7" s="1" t="s">
        <v>117</v>
      </c>
      <c r="K7" s="1" t="s">
        <v>235</v>
      </c>
    </row>
    <row r="8" spans="1:11" x14ac:dyDescent="0.25">
      <c r="A8" s="569">
        <v>1</v>
      </c>
      <c r="B8" s="570"/>
      <c r="C8" s="570"/>
      <c r="D8" s="570"/>
      <c r="E8" s="571"/>
      <c r="F8" s="71">
        <v>2</v>
      </c>
      <c r="G8" s="71">
        <v>3</v>
      </c>
      <c r="H8" s="71">
        <v>4</v>
      </c>
      <c r="I8" s="71">
        <v>5</v>
      </c>
      <c r="J8" s="71">
        <v>6</v>
      </c>
      <c r="K8" s="71">
        <v>7</v>
      </c>
    </row>
    <row r="9" spans="1:11" x14ac:dyDescent="0.25">
      <c r="A9" s="563" t="s">
        <v>0</v>
      </c>
      <c r="B9" s="543"/>
      <c r="C9" s="543"/>
      <c r="D9" s="543"/>
      <c r="E9" s="564"/>
      <c r="F9" s="309">
        <f>F10+F11</f>
        <v>1269815.3</v>
      </c>
      <c r="G9" s="309">
        <f t="shared" ref="G9:H9" si="0">G10+G11</f>
        <v>1582759</v>
      </c>
      <c r="H9" s="309">
        <f t="shared" si="0"/>
        <v>0</v>
      </c>
      <c r="I9" s="309">
        <f>I10+I11</f>
        <v>1537652.41</v>
      </c>
      <c r="J9" s="103">
        <f t="shared" ref="J9:J15" si="1">SUM(I9/F9*100)</f>
        <v>121.09260378261311</v>
      </c>
      <c r="K9" s="103">
        <f t="shared" ref="K9:K15" si="2">SUM(I9/G9*100)</f>
        <v>97.150128983629216</v>
      </c>
    </row>
    <row r="10" spans="1:11" x14ac:dyDescent="0.25">
      <c r="A10" s="565" t="s">
        <v>22</v>
      </c>
      <c r="B10" s="541"/>
      <c r="C10" s="541"/>
      <c r="D10" s="541"/>
      <c r="E10" s="538"/>
      <c r="F10" s="310">
        <v>1269815.3</v>
      </c>
      <c r="G10" s="310">
        <v>1582759</v>
      </c>
      <c r="H10" s="310"/>
      <c r="I10" s="310">
        <v>1537652.41</v>
      </c>
      <c r="J10" s="26">
        <f t="shared" si="1"/>
        <v>121.09260378261311</v>
      </c>
      <c r="K10" s="35">
        <f t="shared" si="2"/>
        <v>97.150128983629216</v>
      </c>
    </row>
    <row r="11" spans="1:11" x14ac:dyDescent="0.25">
      <c r="A11" s="539" t="s">
        <v>23</v>
      </c>
      <c r="B11" s="538"/>
      <c r="C11" s="538"/>
      <c r="D11" s="538"/>
      <c r="E11" s="538"/>
      <c r="F11" s="310"/>
      <c r="G11" s="310"/>
      <c r="H11" s="310"/>
      <c r="I11" s="310"/>
      <c r="J11" s="26" t="e">
        <f t="shared" si="1"/>
        <v>#DIV/0!</v>
      </c>
      <c r="K11" s="35" t="e">
        <f t="shared" si="2"/>
        <v>#DIV/0!</v>
      </c>
    </row>
    <row r="12" spans="1:11" x14ac:dyDescent="0.25">
      <c r="A12" s="28" t="s">
        <v>1</v>
      </c>
      <c r="B12" s="30"/>
      <c r="C12" s="30"/>
      <c r="D12" s="30"/>
      <c r="E12" s="30"/>
      <c r="F12" s="309">
        <f>F13+F14</f>
        <v>1253784.43</v>
      </c>
      <c r="G12" s="309">
        <f t="shared" ref="G12:I12" si="3">G13+G14</f>
        <v>1582759</v>
      </c>
      <c r="H12" s="309">
        <f t="shared" si="3"/>
        <v>0</v>
      </c>
      <c r="I12" s="309">
        <f t="shared" si="3"/>
        <v>1528456.95</v>
      </c>
      <c r="J12" s="103">
        <f t="shared" si="1"/>
        <v>121.90747575322818</v>
      </c>
      <c r="K12" s="103">
        <f t="shared" si="2"/>
        <v>96.569152347261962</v>
      </c>
    </row>
    <row r="13" spans="1:11" x14ac:dyDescent="0.25">
      <c r="A13" s="540" t="s">
        <v>24</v>
      </c>
      <c r="B13" s="541"/>
      <c r="C13" s="541"/>
      <c r="D13" s="541"/>
      <c r="E13" s="541"/>
      <c r="F13" s="310">
        <v>1245260.1399999999</v>
      </c>
      <c r="G13" s="310">
        <v>1528120</v>
      </c>
      <c r="H13" s="310"/>
      <c r="I13" s="310">
        <v>1495622.96</v>
      </c>
      <c r="J13" s="472">
        <f t="shared" si="1"/>
        <v>120.10526250362435</v>
      </c>
      <c r="K13" s="35">
        <f t="shared" si="2"/>
        <v>97.873397377169326</v>
      </c>
    </row>
    <row r="14" spans="1:11" x14ac:dyDescent="0.25">
      <c r="A14" s="537" t="s">
        <v>25</v>
      </c>
      <c r="B14" s="538"/>
      <c r="C14" s="538"/>
      <c r="D14" s="538"/>
      <c r="E14" s="538"/>
      <c r="F14" s="428">
        <v>8524.2900000000009</v>
      </c>
      <c r="G14" s="428">
        <v>54639</v>
      </c>
      <c r="H14" s="428"/>
      <c r="I14" s="428">
        <v>32833.99</v>
      </c>
      <c r="J14" s="472">
        <f t="shared" si="1"/>
        <v>385.18152244937698</v>
      </c>
      <c r="K14" s="35">
        <f t="shared" si="2"/>
        <v>60.092589542268335</v>
      </c>
    </row>
    <row r="15" spans="1:11" x14ac:dyDescent="0.25">
      <c r="A15" s="542" t="s">
        <v>36</v>
      </c>
      <c r="B15" s="543"/>
      <c r="C15" s="543"/>
      <c r="D15" s="543"/>
      <c r="E15" s="543"/>
      <c r="F15" s="309">
        <f>F9-F12</f>
        <v>16030.870000000112</v>
      </c>
      <c r="G15" s="309">
        <f t="shared" ref="G15:I15" si="4">G9-G12</f>
        <v>0</v>
      </c>
      <c r="H15" s="309">
        <f t="shared" si="4"/>
        <v>0</v>
      </c>
      <c r="I15" s="309">
        <f t="shared" si="4"/>
        <v>9195.4599999999627</v>
      </c>
      <c r="J15" s="473">
        <f t="shared" si="1"/>
        <v>57.360954208972423</v>
      </c>
      <c r="K15" s="103" t="e">
        <f t="shared" si="2"/>
        <v>#DIV/0!</v>
      </c>
    </row>
    <row r="16" spans="1:11" ht="18" x14ac:dyDescent="0.25">
      <c r="A16" s="19"/>
      <c r="B16" s="17"/>
      <c r="C16" s="17"/>
      <c r="D16" s="17"/>
      <c r="E16" s="17"/>
      <c r="F16" s="17"/>
      <c r="G16" s="17"/>
      <c r="H16" s="18"/>
      <c r="I16" s="18"/>
      <c r="J16" s="18"/>
      <c r="K16" s="488"/>
    </row>
    <row r="17" spans="1:11" ht="15.75" x14ac:dyDescent="0.25">
      <c r="A17" s="544"/>
      <c r="B17" s="545"/>
      <c r="C17" s="545"/>
      <c r="D17" s="545"/>
      <c r="E17" s="545"/>
      <c r="F17" s="545"/>
      <c r="G17" s="545"/>
      <c r="H17" s="545"/>
      <c r="I17" s="545"/>
      <c r="J17" s="545"/>
      <c r="K17" s="489"/>
    </row>
    <row r="18" spans="1:11" ht="18" customHeight="1" x14ac:dyDescent="0.25">
      <c r="A18" s="558" t="s">
        <v>230</v>
      </c>
      <c r="B18" s="558"/>
      <c r="C18" s="558"/>
      <c r="D18" s="558"/>
      <c r="E18" s="558"/>
      <c r="F18" s="17"/>
      <c r="G18" s="17"/>
      <c r="H18" s="18"/>
      <c r="I18" s="18"/>
      <c r="J18" s="18"/>
      <c r="K18" s="488"/>
    </row>
    <row r="19" spans="1:11" ht="25.5" x14ac:dyDescent="0.25">
      <c r="A19" s="22"/>
      <c r="B19" s="23"/>
      <c r="C19" s="23"/>
      <c r="D19" s="73"/>
      <c r="E19" s="24"/>
      <c r="F19" s="1" t="s">
        <v>248</v>
      </c>
      <c r="G19" s="1" t="s">
        <v>246</v>
      </c>
      <c r="H19" s="1" t="s">
        <v>247</v>
      </c>
      <c r="I19" s="1" t="s">
        <v>250</v>
      </c>
      <c r="J19" s="1" t="s">
        <v>117</v>
      </c>
      <c r="K19" s="78" t="s">
        <v>235</v>
      </c>
    </row>
    <row r="20" spans="1:11" x14ac:dyDescent="0.25">
      <c r="A20" s="22"/>
      <c r="B20" s="23"/>
      <c r="C20" s="74"/>
      <c r="D20" s="73">
        <v>1</v>
      </c>
      <c r="E20" s="75"/>
      <c r="F20" s="71">
        <v>2</v>
      </c>
      <c r="G20" s="71">
        <v>3</v>
      </c>
      <c r="H20" s="71">
        <v>4</v>
      </c>
      <c r="I20" s="71">
        <v>5</v>
      </c>
      <c r="J20" s="71">
        <v>6</v>
      </c>
      <c r="K20" s="80">
        <v>7</v>
      </c>
    </row>
    <row r="21" spans="1:11" x14ac:dyDescent="0.25">
      <c r="A21" s="537" t="s">
        <v>26</v>
      </c>
      <c r="B21" s="538"/>
      <c r="C21" s="538"/>
      <c r="D21" s="538"/>
      <c r="E21" s="538"/>
      <c r="F21" s="428"/>
      <c r="G21" s="428"/>
      <c r="H21" s="428"/>
      <c r="I21" s="428"/>
      <c r="J21" s="472" t="e">
        <f>SUM(I21/F21*100)</f>
        <v>#DIV/0!</v>
      </c>
      <c r="K21" s="35" t="e">
        <f>I21/G21*100</f>
        <v>#DIV/0!</v>
      </c>
    </row>
    <row r="22" spans="1:11" x14ac:dyDescent="0.25">
      <c r="A22" s="537" t="s">
        <v>27</v>
      </c>
      <c r="B22" s="538"/>
      <c r="C22" s="538"/>
      <c r="D22" s="538"/>
      <c r="E22" s="538"/>
      <c r="F22" s="428">
        <v>14452.63</v>
      </c>
      <c r="G22" s="428"/>
      <c r="H22" s="428"/>
      <c r="I22" s="428"/>
      <c r="J22" s="472">
        <f>SUM(I22/F22*100)</f>
        <v>0</v>
      </c>
      <c r="K22" s="35" t="e">
        <f>SUM(I22/G22*100)</f>
        <v>#DIV/0!</v>
      </c>
    </row>
    <row r="23" spans="1:11" ht="15" customHeight="1" x14ac:dyDescent="0.25">
      <c r="A23" s="534" t="s">
        <v>232</v>
      </c>
      <c r="B23" s="535"/>
      <c r="C23" s="535"/>
      <c r="D23" s="535"/>
      <c r="E23" s="536"/>
      <c r="F23" s="309">
        <f>F21-F22</f>
        <v>-14452.63</v>
      </c>
      <c r="G23" s="309"/>
      <c r="H23" s="309">
        <f t="shared" ref="H23:I23" si="5">H21-H22</f>
        <v>0</v>
      </c>
      <c r="I23" s="309">
        <f t="shared" si="5"/>
        <v>0</v>
      </c>
      <c r="J23" s="473">
        <v>0</v>
      </c>
      <c r="K23" s="103" t="e">
        <f>SUM(I23/G23*100)</f>
        <v>#DIV/0!</v>
      </c>
    </row>
    <row r="24" spans="1:11" s="100" customFormat="1" ht="15" customHeight="1" x14ac:dyDescent="0.25">
      <c r="A24" s="534" t="s">
        <v>241</v>
      </c>
      <c r="B24" s="535"/>
      <c r="C24" s="535"/>
      <c r="D24" s="535"/>
      <c r="E24" s="536"/>
      <c r="F24" s="309">
        <f>F15+F23</f>
        <v>1578.2400000001126</v>
      </c>
      <c r="G24" s="309"/>
      <c r="H24" s="309"/>
      <c r="I24" s="309">
        <f>I15+I23</f>
        <v>9195.4599999999627</v>
      </c>
      <c r="J24" s="473">
        <f t="shared" ref="J24:J26" si="6">SUM(I24/F24*100)</f>
        <v>582.6401561232326</v>
      </c>
      <c r="K24" s="103" t="e">
        <f>SUM(I24/G24*100)</f>
        <v>#DIV/0!</v>
      </c>
    </row>
    <row r="25" spans="1:11" s="100" customFormat="1" x14ac:dyDescent="0.25">
      <c r="A25" s="559" t="s">
        <v>233</v>
      </c>
      <c r="B25" s="560"/>
      <c r="C25" s="560"/>
      <c r="D25" s="560"/>
      <c r="E25" s="561"/>
      <c r="F25" s="310">
        <v>10065.790000000001</v>
      </c>
      <c r="G25" s="310"/>
      <c r="H25" s="310"/>
      <c r="I25" s="310">
        <v>11644.03</v>
      </c>
      <c r="J25" s="472">
        <f t="shared" si="6"/>
        <v>115.67924623899366</v>
      </c>
      <c r="K25" s="26" t="e">
        <f t="shared" ref="K25:K26" si="7">SUM(I25/G25*100)</f>
        <v>#DIV/0!</v>
      </c>
    </row>
    <row r="26" spans="1:11" ht="15" customHeight="1" x14ac:dyDescent="0.25">
      <c r="A26" s="548" t="s">
        <v>234</v>
      </c>
      <c r="B26" s="549"/>
      <c r="C26" s="549"/>
      <c r="D26" s="549"/>
      <c r="E26" s="549"/>
      <c r="F26" s="310">
        <f>F24+F25</f>
        <v>11644.030000000113</v>
      </c>
      <c r="G26" s="310"/>
      <c r="H26" s="310">
        <f>H15+H23</f>
        <v>0</v>
      </c>
      <c r="I26" s="310">
        <f>I24+I25</f>
        <v>20839.489999999962</v>
      </c>
      <c r="J26" s="472">
        <f t="shared" si="6"/>
        <v>178.9714557588718</v>
      </c>
      <c r="K26" s="26" t="e">
        <f t="shared" si="7"/>
        <v>#DIV/0!</v>
      </c>
    </row>
    <row r="27" spans="1:11" ht="18" x14ac:dyDescent="0.25">
      <c r="A27" s="16"/>
      <c r="B27" s="17"/>
      <c r="C27" s="17"/>
      <c r="D27" s="17"/>
      <c r="E27" s="17"/>
      <c r="F27" s="17"/>
      <c r="G27" s="17"/>
      <c r="H27" s="18"/>
      <c r="I27" s="18"/>
      <c r="J27" s="18"/>
      <c r="K27" s="18"/>
    </row>
    <row r="28" spans="1:11" ht="15.75" x14ac:dyDescent="0.25">
      <c r="A28" s="544"/>
      <c r="B28" s="550"/>
      <c r="C28" s="550"/>
      <c r="D28" s="550"/>
      <c r="E28" s="550"/>
      <c r="F28" s="550"/>
      <c r="G28" s="550"/>
      <c r="H28" s="550"/>
      <c r="I28" s="550"/>
      <c r="J28" s="550"/>
      <c r="K28" s="69"/>
    </row>
    <row r="29" spans="1:11" ht="15.75" x14ac:dyDescent="0.25">
      <c r="A29" s="555" t="s">
        <v>224</v>
      </c>
      <c r="B29" s="555"/>
      <c r="C29" s="555"/>
      <c r="D29" s="555"/>
      <c r="E29" s="555"/>
      <c r="F29" s="555"/>
      <c r="G29" s="555"/>
      <c r="H29" s="555"/>
      <c r="I29" s="555"/>
      <c r="J29" s="555"/>
      <c r="K29" s="555"/>
    </row>
    <row r="30" spans="1:11" ht="15.75" x14ac:dyDescent="0.25">
      <c r="A30" s="469"/>
      <c r="B30" s="470"/>
      <c r="C30" s="470"/>
      <c r="D30" s="470"/>
      <c r="E30" s="470"/>
      <c r="F30" s="471"/>
      <c r="G30" s="471"/>
      <c r="H30" s="471"/>
      <c r="I30" s="471"/>
      <c r="J30" s="471"/>
      <c r="K30" s="100"/>
    </row>
    <row r="31" spans="1:11" ht="15" customHeight="1" x14ac:dyDescent="0.25">
      <c r="A31" s="556" t="s">
        <v>225</v>
      </c>
      <c r="B31" s="556"/>
      <c r="C31" s="556"/>
      <c r="D31" s="556"/>
      <c r="E31" s="556"/>
      <c r="F31" s="556"/>
      <c r="G31" s="556"/>
      <c r="H31" s="556"/>
      <c r="I31" s="556"/>
      <c r="J31" s="556"/>
      <c r="K31" s="556"/>
    </row>
    <row r="32" spans="1:11" ht="15" customHeight="1" x14ac:dyDescent="0.25">
      <c r="A32" s="556" t="s">
        <v>226</v>
      </c>
      <c r="B32" s="556"/>
      <c r="C32" s="556"/>
      <c r="D32" s="556"/>
      <c r="E32" s="556"/>
      <c r="F32" s="556"/>
      <c r="G32" s="556"/>
      <c r="H32" s="556"/>
      <c r="I32" s="556"/>
      <c r="J32" s="556"/>
      <c r="K32" s="556"/>
    </row>
    <row r="33" spans="1:11" ht="45" customHeight="1" x14ac:dyDescent="0.25">
      <c r="A33" s="556" t="s">
        <v>227</v>
      </c>
      <c r="B33" s="556"/>
      <c r="C33" s="556"/>
      <c r="D33" s="556"/>
      <c r="E33" s="556"/>
      <c r="F33" s="556"/>
      <c r="G33" s="556"/>
      <c r="H33" s="556"/>
      <c r="I33" s="556"/>
      <c r="J33" s="556"/>
      <c r="K33" s="556"/>
    </row>
    <row r="34" spans="1:11" x14ac:dyDescent="0.25">
      <c r="A34" s="556"/>
      <c r="B34" s="556"/>
      <c r="C34" s="556"/>
      <c r="D34" s="556"/>
      <c r="E34" s="556"/>
      <c r="F34" s="556"/>
      <c r="G34" s="556"/>
      <c r="H34" s="556"/>
      <c r="I34" s="556"/>
      <c r="J34" s="556"/>
      <c r="K34" s="556"/>
    </row>
    <row r="35" spans="1:11" x14ac:dyDescent="0.25">
      <c r="A35" s="557" t="s">
        <v>228</v>
      </c>
      <c r="B35" s="557"/>
      <c r="C35" s="557"/>
      <c r="D35" s="557"/>
      <c r="E35" s="557"/>
      <c r="F35" s="557"/>
      <c r="G35" s="557"/>
      <c r="H35" s="557"/>
      <c r="I35" s="557"/>
      <c r="J35" s="557"/>
      <c r="K35" s="557"/>
    </row>
    <row r="36" spans="1:11" x14ac:dyDescent="0.25">
      <c r="A36" s="557"/>
      <c r="B36" s="557"/>
      <c r="C36" s="557"/>
      <c r="D36" s="557"/>
      <c r="E36" s="557"/>
      <c r="F36" s="557"/>
      <c r="G36" s="557"/>
      <c r="H36" s="557"/>
      <c r="I36" s="557"/>
      <c r="J36" s="557"/>
      <c r="K36" s="557"/>
    </row>
    <row r="37" spans="1:11" x14ac:dyDescent="0.25">
      <c r="A37" s="66"/>
      <c r="B37" s="66"/>
      <c r="C37" s="66"/>
      <c r="D37" s="67"/>
      <c r="E37" s="68"/>
      <c r="F37" s="62"/>
      <c r="G37" s="62"/>
      <c r="H37" s="62"/>
      <c r="I37" s="62"/>
      <c r="J37" s="62"/>
      <c r="K37" s="62"/>
    </row>
    <row r="38" spans="1:11" x14ac:dyDescent="0.25">
      <c r="A38" s="551"/>
      <c r="B38" s="551"/>
      <c r="C38" s="551"/>
      <c r="D38" s="551"/>
      <c r="E38" s="551"/>
      <c r="F38" s="65"/>
      <c r="G38" s="65"/>
      <c r="H38" s="65"/>
      <c r="I38" s="65"/>
      <c r="J38" s="63"/>
      <c r="K38" s="63"/>
    </row>
    <row r="39" spans="1:11" ht="28.5" customHeight="1" x14ac:dyDescent="0.25">
      <c r="A39" s="551"/>
      <c r="B39" s="551"/>
      <c r="C39" s="551"/>
      <c r="D39" s="551"/>
      <c r="E39" s="551"/>
      <c r="F39" s="65"/>
      <c r="G39" s="65"/>
      <c r="H39" s="65"/>
      <c r="I39" s="65"/>
      <c r="J39" s="63"/>
      <c r="K39" s="63"/>
    </row>
    <row r="40" spans="1:11" x14ac:dyDescent="0.25">
      <c r="A40" s="551"/>
      <c r="B40" s="552"/>
      <c r="C40" s="552"/>
      <c r="D40" s="552"/>
      <c r="E40" s="552"/>
      <c r="F40" s="65"/>
      <c r="G40" s="65"/>
      <c r="H40" s="65"/>
      <c r="I40" s="65"/>
      <c r="J40" s="63"/>
      <c r="K40" s="63"/>
    </row>
    <row r="41" spans="1:11" ht="15" customHeight="1" x14ac:dyDescent="0.25">
      <c r="A41" s="553"/>
      <c r="B41" s="554"/>
      <c r="C41" s="554"/>
      <c r="D41" s="554"/>
      <c r="E41" s="554"/>
      <c r="F41" s="64"/>
      <c r="G41" s="64"/>
      <c r="H41" s="64"/>
      <c r="I41" s="64"/>
      <c r="J41" s="64"/>
      <c r="K41" s="64"/>
    </row>
    <row r="42" spans="1:11" ht="17.25" customHeight="1" x14ac:dyDescent="0.25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</row>
    <row r="43" spans="1:11" x14ac:dyDescent="0.25">
      <c r="A43" s="546"/>
      <c r="B43" s="547"/>
      <c r="C43" s="547"/>
      <c r="D43" s="547"/>
      <c r="E43" s="547"/>
      <c r="F43" s="547"/>
      <c r="G43" s="547"/>
      <c r="H43" s="547"/>
      <c r="I43" s="547"/>
      <c r="J43" s="547"/>
      <c r="K43" s="58"/>
    </row>
    <row r="44" spans="1:11" ht="9" customHeight="1" x14ac:dyDescent="0.25"/>
  </sheetData>
  <mergeCells count="32">
    <mergeCell ref="A3:J3"/>
    <mergeCell ref="A5:J5"/>
    <mergeCell ref="A9:E9"/>
    <mergeCell ref="A10:E10"/>
    <mergeCell ref="A2:D2"/>
    <mergeCell ref="A7:E7"/>
    <mergeCell ref="A6:E6"/>
    <mergeCell ref="A8:E8"/>
    <mergeCell ref="A1:K1"/>
    <mergeCell ref="A43:J43"/>
    <mergeCell ref="A23:E23"/>
    <mergeCell ref="A26:E26"/>
    <mergeCell ref="A28:J28"/>
    <mergeCell ref="A38:E38"/>
    <mergeCell ref="A39:E39"/>
    <mergeCell ref="A40:E40"/>
    <mergeCell ref="A41:E41"/>
    <mergeCell ref="A29:K29"/>
    <mergeCell ref="A31:K31"/>
    <mergeCell ref="A32:K32"/>
    <mergeCell ref="A33:K34"/>
    <mergeCell ref="A35:K36"/>
    <mergeCell ref="A18:E18"/>
    <mergeCell ref="A25:E25"/>
    <mergeCell ref="A24:E24"/>
    <mergeCell ref="A22:E22"/>
    <mergeCell ref="A11:E11"/>
    <mergeCell ref="A13:E13"/>
    <mergeCell ref="A14:E14"/>
    <mergeCell ref="A15:E15"/>
    <mergeCell ref="A17:J17"/>
    <mergeCell ref="A21:E21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3"/>
  <sheetViews>
    <sheetView workbookViewId="0">
      <selection activeCell="I41" sqref="I41"/>
    </sheetView>
  </sheetViews>
  <sheetFormatPr defaultRowHeight="15" x14ac:dyDescent="0.25"/>
  <cols>
    <col min="1" max="1" width="5.140625" customWidth="1"/>
    <col min="2" max="2" width="3.42578125" customWidth="1"/>
    <col min="3" max="3" width="4.85546875" customWidth="1"/>
    <col min="4" max="4" width="16.85546875" customWidth="1"/>
    <col min="5" max="5" width="31.85546875" customWidth="1"/>
    <col min="6" max="8" width="25.28515625" customWidth="1"/>
    <col min="9" max="9" width="23.85546875" customWidth="1"/>
    <col min="10" max="10" width="12.7109375" customWidth="1"/>
    <col min="11" max="11" width="11.7109375" customWidth="1"/>
  </cols>
  <sheetData>
    <row r="1" spans="1:11" ht="15.75" customHeight="1" x14ac:dyDescent="0.25">
      <c r="A1" s="544" t="s">
        <v>12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</row>
    <row r="2" spans="1:11" ht="18" x14ac:dyDescent="0.25">
      <c r="A2" s="2"/>
      <c r="B2" s="2"/>
      <c r="C2" s="2"/>
      <c r="D2" s="2"/>
      <c r="E2" s="2"/>
      <c r="F2" s="2"/>
      <c r="G2" s="3"/>
      <c r="H2" s="3"/>
      <c r="I2" s="3"/>
    </row>
    <row r="3" spans="1:11" ht="18" customHeight="1" x14ac:dyDescent="0.25">
      <c r="A3" s="544" t="s">
        <v>106</v>
      </c>
      <c r="B3" s="544"/>
      <c r="C3" s="544"/>
      <c r="D3" s="544"/>
      <c r="E3" s="544"/>
      <c r="F3" s="544"/>
      <c r="G3" s="544"/>
      <c r="H3" s="544"/>
      <c r="I3" s="544"/>
      <c r="J3" s="544"/>
      <c r="K3" s="544"/>
    </row>
    <row r="4" spans="1:11" ht="18" x14ac:dyDescent="0.25">
      <c r="A4" s="2"/>
      <c r="B4" s="2"/>
      <c r="C4" s="2"/>
      <c r="D4" s="2"/>
      <c r="E4" s="2"/>
      <c r="F4" s="2"/>
      <c r="G4" s="3"/>
      <c r="H4" s="3"/>
      <c r="I4" s="3"/>
    </row>
    <row r="5" spans="1:11" ht="15.75" customHeight="1" x14ac:dyDescent="0.25">
      <c r="A5" s="544" t="s">
        <v>192</v>
      </c>
      <c r="B5" s="544"/>
      <c r="C5" s="544"/>
      <c r="D5" s="544"/>
      <c r="E5" s="544"/>
      <c r="F5" s="544"/>
      <c r="G5" s="544"/>
      <c r="H5" s="544"/>
      <c r="I5" s="544"/>
      <c r="J5" s="544"/>
      <c r="K5" s="544"/>
    </row>
    <row r="6" spans="1:11" ht="18" x14ac:dyDescent="0.25">
      <c r="A6" s="2"/>
      <c r="B6" s="2"/>
      <c r="C6" s="2"/>
      <c r="D6" s="2"/>
      <c r="E6" s="2"/>
      <c r="F6" s="2"/>
      <c r="G6" s="3"/>
      <c r="H6" s="3"/>
      <c r="I6" s="3"/>
    </row>
    <row r="7" spans="1:11" ht="30" x14ac:dyDescent="0.25">
      <c r="A7" s="572" t="s">
        <v>122</v>
      </c>
      <c r="B7" s="573"/>
      <c r="C7" s="573"/>
      <c r="D7" s="573"/>
      <c r="E7" s="574"/>
      <c r="F7" s="1" t="s">
        <v>248</v>
      </c>
      <c r="G7" s="1" t="s">
        <v>246</v>
      </c>
      <c r="H7" s="1" t="s">
        <v>247</v>
      </c>
      <c r="I7" s="1" t="s">
        <v>250</v>
      </c>
      <c r="J7" s="114" t="s">
        <v>184</v>
      </c>
      <c r="K7" s="114" t="s">
        <v>240</v>
      </c>
    </row>
    <row r="8" spans="1:11" x14ac:dyDescent="0.25">
      <c r="A8" s="83"/>
      <c r="B8" s="84"/>
      <c r="C8" s="86"/>
      <c r="D8" s="122">
        <v>1</v>
      </c>
      <c r="E8" s="123"/>
      <c r="F8" s="80">
        <v>2</v>
      </c>
      <c r="G8" s="80">
        <v>3</v>
      </c>
      <c r="H8" s="80">
        <v>4</v>
      </c>
      <c r="I8" s="124">
        <v>5</v>
      </c>
      <c r="J8" s="125">
        <v>6</v>
      </c>
      <c r="K8" s="125">
        <v>7</v>
      </c>
    </row>
    <row r="9" spans="1:11" ht="15.75" customHeight="1" x14ac:dyDescent="0.25">
      <c r="A9" s="93"/>
      <c r="B9" s="93"/>
      <c r="C9" s="93"/>
      <c r="D9" s="55"/>
      <c r="E9" s="135" t="s">
        <v>123</v>
      </c>
      <c r="F9" s="370">
        <f>SUM(F10+F33)</f>
        <v>1269815.3</v>
      </c>
      <c r="G9" s="56">
        <f t="shared" ref="G9:I9" si="0">SUM(G10)</f>
        <v>1582759</v>
      </c>
      <c r="H9" s="56">
        <f t="shared" si="0"/>
        <v>0</v>
      </c>
      <c r="I9" s="370">
        <f t="shared" si="0"/>
        <v>1537652.4099999997</v>
      </c>
      <c r="J9" s="474">
        <f>SUM(I9/F9*100)</f>
        <v>121.09260378261308</v>
      </c>
      <c r="K9" s="474">
        <f>SUM(I9/G9*100)</f>
        <v>97.150128983629202</v>
      </c>
    </row>
    <row r="10" spans="1:11" x14ac:dyDescent="0.25">
      <c r="A10" s="126">
        <v>6</v>
      </c>
      <c r="B10" s="126"/>
      <c r="C10" s="126"/>
      <c r="D10" s="127"/>
      <c r="E10" s="134" t="s">
        <v>4</v>
      </c>
      <c r="F10" s="449">
        <f>SUM(F11+F17+F23+F29+F20)</f>
        <v>1269815.3</v>
      </c>
      <c r="G10" s="128">
        <f>SUM(G11+G17+G23+G29+G20)</f>
        <v>1582759</v>
      </c>
      <c r="H10" s="128">
        <f t="shared" ref="H10" si="1">SUM(H11+H17+H23+H29)</f>
        <v>0</v>
      </c>
      <c r="I10" s="449">
        <f>SUM(I11+I17+I23+I29+I20)</f>
        <v>1537652.4099999997</v>
      </c>
      <c r="J10" s="475">
        <f t="shared" ref="J10:J36" si="2">SUM(I10/F10*100)</f>
        <v>121.09260378261308</v>
      </c>
      <c r="K10" s="475">
        <f>SUM(I10/G10*100)</f>
        <v>97.150128983629202</v>
      </c>
    </row>
    <row r="11" spans="1:11" ht="26.25" x14ac:dyDescent="0.25">
      <c r="A11" s="88"/>
      <c r="B11" s="89">
        <v>63</v>
      </c>
      <c r="C11" s="89"/>
      <c r="D11" s="90"/>
      <c r="E11" s="115" t="s">
        <v>19</v>
      </c>
      <c r="F11" s="360">
        <f>SUM(F12+F14)</f>
        <v>1105609.4500000002</v>
      </c>
      <c r="G11" s="91">
        <f t="shared" ref="G11:I11" si="3">SUM(G12+G14)</f>
        <v>1349888</v>
      </c>
      <c r="H11" s="91">
        <f t="shared" si="3"/>
        <v>0</v>
      </c>
      <c r="I11" s="360">
        <f t="shared" si="3"/>
        <v>1320781.6199999999</v>
      </c>
      <c r="J11" s="476">
        <f t="shared" si="2"/>
        <v>119.46186060547871</v>
      </c>
      <c r="K11" s="476">
        <f>SUM(I11/G11*100)</f>
        <v>97.843792966527587</v>
      </c>
    </row>
    <row r="12" spans="1:11" ht="26.25" x14ac:dyDescent="0.25">
      <c r="A12" s="37"/>
      <c r="B12" s="92"/>
      <c r="C12" s="92">
        <v>634</v>
      </c>
      <c r="D12" s="46"/>
      <c r="E12" s="116" t="s">
        <v>124</v>
      </c>
      <c r="F12" s="362">
        <f>SUM(F13)</f>
        <v>0</v>
      </c>
      <c r="G12" s="47">
        <f t="shared" ref="G12:I12" si="4">SUM(G13)</f>
        <v>0</v>
      </c>
      <c r="H12" s="47">
        <f t="shared" si="4"/>
        <v>0</v>
      </c>
      <c r="I12" s="362">
        <f t="shared" si="4"/>
        <v>0</v>
      </c>
      <c r="J12" s="477" t="e">
        <f t="shared" si="2"/>
        <v>#DIV/0!</v>
      </c>
      <c r="K12" s="477" t="e">
        <f>SUM(I12/G12*100)</f>
        <v>#DIV/0!</v>
      </c>
    </row>
    <row r="13" spans="1:11" ht="26.25" x14ac:dyDescent="0.25">
      <c r="A13" s="8"/>
      <c r="B13" s="11"/>
      <c r="C13" s="11"/>
      <c r="D13" s="107">
        <v>6341</v>
      </c>
      <c r="E13" s="117" t="s">
        <v>125</v>
      </c>
      <c r="F13" s="364"/>
      <c r="G13" s="101"/>
      <c r="H13" s="101"/>
      <c r="I13" s="457"/>
      <c r="J13" s="478" t="e">
        <f t="shared" si="2"/>
        <v>#DIV/0!</v>
      </c>
      <c r="K13" s="478" t="e">
        <f t="shared" ref="K13:K36" si="5">SUM(I13/G13*100)</f>
        <v>#DIV/0!</v>
      </c>
    </row>
    <row r="14" spans="1:11" ht="26.25" x14ac:dyDescent="0.25">
      <c r="A14" s="96"/>
      <c r="B14" s="97"/>
      <c r="C14" s="97">
        <v>636</v>
      </c>
      <c r="D14" s="109"/>
      <c r="E14" s="116" t="s">
        <v>112</v>
      </c>
      <c r="F14" s="362">
        <f>SUM(F15+F16)</f>
        <v>1105609.4500000002</v>
      </c>
      <c r="G14" s="47">
        <f t="shared" ref="G14:I14" si="6">SUM(G15+G16)</f>
        <v>1349888</v>
      </c>
      <c r="H14" s="47">
        <f t="shared" si="6"/>
        <v>0</v>
      </c>
      <c r="I14" s="362">
        <f t="shared" si="6"/>
        <v>1320781.6199999999</v>
      </c>
      <c r="J14" s="477">
        <f t="shared" si="2"/>
        <v>119.46186060547871</v>
      </c>
      <c r="K14" s="477">
        <f t="shared" si="5"/>
        <v>97.843792966527587</v>
      </c>
    </row>
    <row r="15" spans="1:11" ht="39" x14ac:dyDescent="0.25">
      <c r="A15" s="102"/>
      <c r="B15" s="31"/>
      <c r="C15" s="31"/>
      <c r="D15" s="107">
        <v>6361</v>
      </c>
      <c r="E15" s="117" t="s">
        <v>126</v>
      </c>
      <c r="F15" s="364">
        <v>1101084.8700000001</v>
      </c>
      <c r="G15" s="101">
        <v>1334664</v>
      </c>
      <c r="H15" s="101"/>
      <c r="I15" s="457">
        <v>1313898.21</v>
      </c>
      <c r="J15" s="478">
        <f t="shared" si="2"/>
        <v>119.32760550964612</v>
      </c>
      <c r="K15" s="478">
        <f t="shared" si="5"/>
        <v>98.444118519717321</v>
      </c>
    </row>
    <row r="16" spans="1:11" ht="39" x14ac:dyDescent="0.25">
      <c r="A16" s="102"/>
      <c r="B16" s="31"/>
      <c r="C16" s="32"/>
      <c r="D16" s="107">
        <v>6362</v>
      </c>
      <c r="E16" s="117" t="s">
        <v>127</v>
      </c>
      <c r="F16" s="364">
        <v>4524.58</v>
      </c>
      <c r="G16" s="101">
        <v>15224</v>
      </c>
      <c r="H16" s="101"/>
      <c r="I16" s="457">
        <v>6883.41</v>
      </c>
      <c r="J16" s="478">
        <f t="shared" si="2"/>
        <v>152.13367870608985</v>
      </c>
      <c r="K16" s="478">
        <f t="shared" si="5"/>
        <v>45.214201261166579</v>
      </c>
    </row>
    <row r="17" spans="1:11" x14ac:dyDescent="0.25">
      <c r="A17" s="94"/>
      <c r="B17" s="95">
        <v>64</v>
      </c>
      <c r="C17" s="99"/>
      <c r="D17" s="108"/>
      <c r="E17" s="115" t="s">
        <v>38</v>
      </c>
      <c r="F17" s="360">
        <f>SUM(F18)</f>
        <v>0.01</v>
      </c>
      <c r="G17" s="91">
        <f t="shared" ref="G17:I17" si="7">SUM(G18)</f>
        <v>1</v>
      </c>
      <c r="H17" s="91">
        <f t="shared" si="7"/>
        <v>0</v>
      </c>
      <c r="I17" s="360">
        <f t="shared" si="7"/>
        <v>0.17</v>
      </c>
      <c r="J17" s="476">
        <f t="shared" si="2"/>
        <v>1700</v>
      </c>
      <c r="K17" s="477">
        <f t="shared" si="5"/>
        <v>17</v>
      </c>
    </row>
    <row r="18" spans="1:11" x14ac:dyDescent="0.25">
      <c r="A18" s="96"/>
      <c r="B18" s="97"/>
      <c r="C18" s="98">
        <v>641</v>
      </c>
      <c r="D18" s="109"/>
      <c r="E18" s="116" t="s">
        <v>113</v>
      </c>
      <c r="F18" s="362">
        <f>SUM(F19)</f>
        <v>0.01</v>
      </c>
      <c r="G18" s="47">
        <f t="shared" ref="G18:I18" si="8">SUM(G19)</f>
        <v>1</v>
      </c>
      <c r="H18" s="47">
        <f t="shared" si="8"/>
        <v>0</v>
      </c>
      <c r="I18" s="362">
        <f t="shared" si="8"/>
        <v>0.17</v>
      </c>
      <c r="J18" s="477">
        <f t="shared" si="2"/>
        <v>1700</v>
      </c>
      <c r="K18" s="477">
        <f t="shared" si="5"/>
        <v>17</v>
      </c>
    </row>
    <row r="19" spans="1:11" ht="26.25" x14ac:dyDescent="0.25">
      <c r="A19" s="102"/>
      <c r="B19" s="31"/>
      <c r="C19" s="32"/>
      <c r="D19" s="107">
        <v>6413</v>
      </c>
      <c r="E19" s="117" t="s">
        <v>114</v>
      </c>
      <c r="F19" s="364">
        <v>0.01</v>
      </c>
      <c r="G19" s="101">
        <v>1</v>
      </c>
      <c r="H19" s="101"/>
      <c r="I19" s="457">
        <v>0.17</v>
      </c>
      <c r="J19" s="478">
        <f t="shared" si="2"/>
        <v>1700</v>
      </c>
      <c r="K19" s="478">
        <f t="shared" si="5"/>
        <v>17</v>
      </c>
    </row>
    <row r="20" spans="1:11" ht="39" x14ac:dyDescent="0.25">
      <c r="A20" s="94"/>
      <c r="B20" s="95">
        <v>65</v>
      </c>
      <c r="C20" s="99"/>
      <c r="D20" s="108"/>
      <c r="E20" s="115" t="s">
        <v>37</v>
      </c>
      <c r="F20" s="360">
        <f>SUM(F21)</f>
        <v>16457.66</v>
      </c>
      <c r="G20" s="91">
        <f t="shared" ref="G20:I20" si="9">SUM(G21)</f>
        <v>26930</v>
      </c>
      <c r="H20" s="91">
        <f t="shared" si="9"/>
        <v>0</v>
      </c>
      <c r="I20" s="360">
        <f t="shared" si="9"/>
        <v>14877</v>
      </c>
      <c r="J20" s="476">
        <f t="shared" si="2"/>
        <v>90.395596943915479</v>
      </c>
      <c r="K20" s="476">
        <f t="shared" si="5"/>
        <v>55.243223171184553</v>
      </c>
    </row>
    <row r="21" spans="1:11" x14ac:dyDescent="0.25">
      <c r="A21" s="96"/>
      <c r="B21" s="97"/>
      <c r="C21" s="98">
        <v>652</v>
      </c>
      <c r="D21" s="109"/>
      <c r="E21" s="116" t="s">
        <v>115</v>
      </c>
      <c r="F21" s="362">
        <f>SUM(F22)</f>
        <v>16457.66</v>
      </c>
      <c r="G21" s="47">
        <f t="shared" ref="G21:I21" si="10">SUM(G22)</f>
        <v>26930</v>
      </c>
      <c r="H21" s="47">
        <f t="shared" si="10"/>
        <v>0</v>
      </c>
      <c r="I21" s="362">
        <f t="shared" si="10"/>
        <v>14877</v>
      </c>
      <c r="J21" s="477">
        <f t="shared" si="2"/>
        <v>90.395596943915479</v>
      </c>
      <c r="K21" s="477">
        <f t="shared" si="5"/>
        <v>55.243223171184553</v>
      </c>
    </row>
    <row r="22" spans="1:11" x14ac:dyDescent="0.25">
      <c r="A22" s="102"/>
      <c r="B22" s="31"/>
      <c r="C22" s="32"/>
      <c r="D22" s="107">
        <v>6526</v>
      </c>
      <c r="E22" s="117" t="s">
        <v>116</v>
      </c>
      <c r="F22" s="364">
        <v>16457.66</v>
      </c>
      <c r="G22" s="101">
        <v>26930</v>
      </c>
      <c r="H22" s="101"/>
      <c r="I22" s="457">
        <v>14877</v>
      </c>
      <c r="J22" s="478">
        <f t="shared" si="2"/>
        <v>90.395596943915479</v>
      </c>
      <c r="K22" s="478">
        <f t="shared" si="5"/>
        <v>55.243223171184553</v>
      </c>
    </row>
    <row r="23" spans="1:11" ht="51.75" x14ac:dyDescent="0.25">
      <c r="A23" s="151"/>
      <c r="B23" s="151">
        <v>66</v>
      </c>
      <c r="C23" s="88"/>
      <c r="D23" s="152"/>
      <c r="E23" s="153" t="s">
        <v>185</v>
      </c>
      <c r="F23" s="450">
        <f>SUM(F24+F26)</f>
        <v>5367.16</v>
      </c>
      <c r="G23" s="121">
        <f t="shared" ref="G23:I23" si="11">SUM(G24+G26)</f>
        <v>5503</v>
      </c>
      <c r="H23" s="121">
        <f t="shared" si="11"/>
        <v>0</v>
      </c>
      <c r="I23" s="450">
        <f t="shared" si="11"/>
        <v>6263.97</v>
      </c>
      <c r="J23" s="476">
        <f t="shared" si="2"/>
        <v>116.70920933976257</v>
      </c>
      <c r="K23" s="476">
        <f t="shared" si="5"/>
        <v>113.82827548609851</v>
      </c>
    </row>
    <row r="24" spans="1:11" ht="26.25" x14ac:dyDescent="0.25">
      <c r="A24" s="39"/>
      <c r="B24" s="40"/>
      <c r="C24" s="57">
        <v>661</v>
      </c>
      <c r="D24" s="109">
        <v>661</v>
      </c>
      <c r="E24" s="116" t="s">
        <v>120</v>
      </c>
      <c r="F24" s="362">
        <f>SUM(F25)</f>
        <v>1463.93</v>
      </c>
      <c r="G24" s="47">
        <f t="shared" ref="G24:I24" si="12">SUM(G25)</f>
        <v>4099</v>
      </c>
      <c r="H24" s="47">
        <f t="shared" si="12"/>
        <v>0</v>
      </c>
      <c r="I24" s="362">
        <f t="shared" si="12"/>
        <v>5584.97</v>
      </c>
      <c r="J24" s="477">
        <f t="shared" si="2"/>
        <v>381.50526322979925</v>
      </c>
      <c r="K24" s="477">
        <f t="shared" si="5"/>
        <v>136.25201268602098</v>
      </c>
    </row>
    <row r="25" spans="1:11" x14ac:dyDescent="0.25">
      <c r="A25" s="11"/>
      <c r="B25" s="11"/>
      <c r="C25" s="21"/>
      <c r="D25" s="107">
        <v>6615</v>
      </c>
      <c r="E25" s="117" t="s">
        <v>121</v>
      </c>
      <c r="F25" s="364">
        <v>1463.93</v>
      </c>
      <c r="G25" s="101">
        <v>4099</v>
      </c>
      <c r="H25" s="7"/>
      <c r="I25" s="458">
        <v>5584.97</v>
      </c>
      <c r="J25" s="478">
        <f t="shared" si="2"/>
        <v>381.50526322979925</v>
      </c>
      <c r="K25" s="478">
        <f t="shared" si="5"/>
        <v>136.25201268602098</v>
      </c>
    </row>
    <row r="26" spans="1:11" ht="39" x14ac:dyDescent="0.25">
      <c r="A26" s="167"/>
      <c r="B26" s="131"/>
      <c r="C26" s="131">
        <v>663</v>
      </c>
      <c r="D26" s="148"/>
      <c r="E26" s="212" t="s">
        <v>128</v>
      </c>
      <c r="F26" s="417">
        <f>SUM(F27+F28)</f>
        <v>3903.23</v>
      </c>
      <c r="G26" s="146">
        <f t="shared" ref="G26:I26" si="13">SUM(G27+G28)</f>
        <v>1404</v>
      </c>
      <c r="H26" s="146">
        <f t="shared" si="13"/>
        <v>0</v>
      </c>
      <c r="I26" s="417">
        <f t="shared" si="13"/>
        <v>679</v>
      </c>
      <c r="J26" s="477">
        <f t="shared" si="2"/>
        <v>17.395849078839831</v>
      </c>
      <c r="K26" s="477">
        <f t="shared" si="5"/>
        <v>48.361823361823362</v>
      </c>
    </row>
    <row r="27" spans="1:11" x14ac:dyDescent="0.25">
      <c r="A27" s="100"/>
      <c r="B27" s="104"/>
      <c r="C27" s="104"/>
      <c r="D27" s="147">
        <v>6631</v>
      </c>
      <c r="E27" s="213" t="s">
        <v>129</v>
      </c>
      <c r="F27" s="451">
        <v>3765.2</v>
      </c>
      <c r="G27" s="106">
        <v>1404</v>
      </c>
      <c r="H27" s="106"/>
      <c r="I27" s="451">
        <v>679</v>
      </c>
      <c r="J27" s="478">
        <f t="shared" si="2"/>
        <v>18.033570593859558</v>
      </c>
      <c r="K27" s="477">
        <f t="shared" si="5"/>
        <v>48.361823361823362</v>
      </c>
    </row>
    <row r="28" spans="1:11" s="100" customFormat="1" x14ac:dyDescent="0.25">
      <c r="A28" s="168"/>
      <c r="B28" s="104"/>
      <c r="C28" s="104"/>
      <c r="D28" s="120">
        <v>6632</v>
      </c>
      <c r="E28" s="213" t="s">
        <v>186</v>
      </c>
      <c r="F28" s="451">
        <v>138.03</v>
      </c>
      <c r="G28" s="106"/>
      <c r="H28" s="106"/>
      <c r="I28" s="451"/>
      <c r="J28" s="478">
        <f t="shared" si="2"/>
        <v>0</v>
      </c>
      <c r="K28" s="478" t="e">
        <f t="shared" si="5"/>
        <v>#DIV/0!</v>
      </c>
    </row>
    <row r="29" spans="1:11" ht="41.45" customHeight="1" x14ac:dyDescent="0.25">
      <c r="A29" s="169"/>
      <c r="B29" s="149">
        <v>67</v>
      </c>
      <c r="C29" s="149"/>
      <c r="D29" s="149"/>
      <c r="E29" s="214" t="s">
        <v>130</v>
      </c>
      <c r="F29" s="452">
        <f>SUM(F30)</f>
        <v>142381.01999999999</v>
      </c>
      <c r="G29" s="173">
        <f t="shared" ref="G29:I29" si="14">SUM(G30)</f>
        <v>200437</v>
      </c>
      <c r="H29" s="173">
        <f t="shared" si="14"/>
        <v>0</v>
      </c>
      <c r="I29" s="452">
        <f t="shared" si="14"/>
        <v>195729.65</v>
      </c>
      <c r="J29" s="476">
        <f t="shared" si="2"/>
        <v>137.46891966359001</v>
      </c>
      <c r="K29" s="476">
        <f t="shared" si="5"/>
        <v>97.651456567400231</v>
      </c>
    </row>
    <row r="30" spans="1:11" ht="38.25" x14ac:dyDescent="0.25">
      <c r="A30" s="170"/>
      <c r="B30" s="150"/>
      <c r="C30" s="154">
        <v>671</v>
      </c>
      <c r="D30" s="154"/>
      <c r="E30" s="184" t="s">
        <v>131</v>
      </c>
      <c r="F30" s="453">
        <f>SUM(F31+F32)</f>
        <v>142381.01999999999</v>
      </c>
      <c r="G30" s="174">
        <f t="shared" ref="G30:I30" si="15">SUM(G31+G32)</f>
        <v>200437</v>
      </c>
      <c r="H30" s="174">
        <f t="shared" si="15"/>
        <v>0</v>
      </c>
      <c r="I30" s="453">
        <f t="shared" si="15"/>
        <v>195729.65</v>
      </c>
      <c r="J30" s="477">
        <f t="shared" si="2"/>
        <v>137.46891966359001</v>
      </c>
      <c r="K30" s="477">
        <f t="shared" si="5"/>
        <v>97.651456567400231</v>
      </c>
    </row>
    <row r="31" spans="1:11" ht="25.5" x14ac:dyDescent="0.25">
      <c r="A31" s="1"/>
      <c r="B31" s="87"/>
      <c r="C31" s="87"/>
      <c r="D31" s="72">
        <v>6711</v>
      </c>
      <c r="E31" s="119" t="s">
        <v>132</v>
      </c>
      <c r="F31" s="454">
        <v>142381.01999999999</v>
      </c>
      <c r="G31" s="80">
        <v>177092</v>
      </c>
      <c r="H31" s="80"/>
      <c r="I31" s="459">
        <v>172384.65</v>
      </c>
      <c r="J31" s="478">
        <f t="shared" si="2"/>
        <v>121.07277360423461</v>
      </c>
      <c r="K31" s="478">
        <f t="shared" si="5"/>
        <v>97.341861857113813</v>
      </c>
    </row>
    <row r="32" spans="1:11" s="100" customFormat="1" ht="25.5" x14ac:dyDescent="0.25">
      <c r="A32" s="1"/>
      <c r="B32" s="87"/>
      <c r="C32" s="87"/>
      <c r="D32" s="72">
        <v>6712</v>
      </c>
      <c r="E32" s="119" t="s">
        <v>187</v>
      </c>
      <c r="F32" s="454"/>
      <c r="G32" s="80">
        <v>23345</v>
      </c>
      <c r="H32" s="80"/>
      <c r="I32" s="459">
        <v>23345</v>
      </c>
      <c r="J32" s="478" t="e">
        <f t="shared" si="2"/>
        <v>#DIV/0!</v>
      </c>
      <c r="K32" s="478">
        <f t="shared" si="5"/>
        <v>100</v>
      </c>
    </row>
    <row r="33" spans="1:11" ht="25.5" x14ac:dyDescent="0.25">
      <c r="A33" s="42">
        <v>7</v>
      </c>
      <c r="B33" s="43"/>
      <c r="C33" s="43"/>
      <c r="D33" s="43"/>
      <c r="E33" s="183" t="s">
        <v>5</v>
      </c>
      <c r="F33" s="455">
        <f>SUM(F35)</f>
        <v>0</v>
      </c>
      <c r="G33" s="171"/>
      <c r="H33" s="171"/>
      <c r="I33" s="460"/>
      <c r="J33" s="475" t="e">
        <f t="shared" si="2"/>
        <v>#DIV/0!</v>
      </c>
      <c r="K33" s="477" t="e">
        <f t="shared" si="5"/>
        <v>#DIV/0!</v>
      </c>
    </row>
    <row r="34" spans="1:11" ht="25.5" x14ac:dyDescent="0.25">
      <c r="A34" s="15"/>
      <c r="B34" s="155">
        <v>72</v>
      </c>
      <c r="C34" s="156"/>
      <c r="D34" s="155"/>
      <c r="E34" s="157" t="s">
        <v>18</v>
      </c>
      <c r="F34" s="456">
        <f>SUM(F35)</f>
        <v>0</v>
      </c>
      <c r="G34" s="172">
        <f t="shared" ref="G34:I34" si="16">SUM(G35)</f>
        <v>0</v>
      </c>
      <c r="H34" s="172">
        <f t="shared" si="16"/>
        <v>0</v>
      </c>
      <c r="I34" s="456">
        <f t="shared" si="16"/>
        <v>0</v>
      </c>
      <c r="J34" s="476" t="e">
        <f t="shared" si="2"/>
        <v>#DIV/0!</v>
      </c>
      <c r="K34" s="476" t="e">
        <f t="shared" si="5"/>
        <v>#DIV/0!</v>
      </c>
    </row>
    <row r="35" spans="1:11" ht="15.75" customHeight="1" x14ac:dyDescent="0.25">
      <c r="A35" s="37"/>
      <c r="B35" s="37"/>
      <c r="C35" s="92">
        <v>721</v>
      </c>
      <c r="D35" s="110"/>
      <c r="E35" s="118" t="s">
        <v>133</v>
      </c>
      <c r="F35" s="437">
        <f>SUM(F36)</f>
        <v>0</v>
      </c>
      <c r="G35" s="38"/>
      <c r="H35" s="38"/>
      <c r="I35" s="437"/>
      <c r="J35" s="477" t="e">
        <f t="shared" si="2"/>
        <v>#DIV/0!</v>
      </c>
      <c r="K35" s="477" t="e">
        <f t="shared" si="5"/>
        <v>#DIV/0!</v>
      </c>
    </row>
    <row r="36" spans="1:11" ht="15.75" customHeight="1" x14ac:dyDescent="0.25">
      <c r="A36" s="8"/>
      <c r="B36" s="11"/>
      <c r="C36" s="11"/>
      <c r="D36" s="107">
        <v>7211</v>
      </c>
      <c r="E36" s="117" t="s">
        <v>134</v>
      </c>
      <c r="F36" s="364"/>
      <c r="G36" s="101"/>
      <c r="H36" s="101"/>
      <c r="I36" s="457"/>
      <c r="J36" s="478" t="e">
        <f t="shared" si="2"/>
        <v>#DIV/0!</v>
      </c>
      <c r="K36" s="478" t="e">
        <f t="shared" si="5"/>
        <v>#DIV/0!</v>
      </c>
    </row>
    <row r="37" spans="1:11" x14ac:dyDescent="0.25">
      <c r="A37" s="102"/>
      <c r="B37" s="102"/>
      <c r="C37" s="102"/>
      <c r="D37" s="107" t="s">
        <v>135</v>
      </c>
      <c r="E37" s="117"/>
      <c r="F37" s="101"/>
      <c r="G37" s="101"/>
      <c r="H37" s="101"/>
      <c r="I37" s="111"/>
      <c r="J37" s="308"/>
      <c r="K37" s="478"/>
    </row>
    <row r="38" spans="1:11" x14ac:dyDescent="0.25">
      <c r="A38" s="102"/>
      <c r="B38" s="102"/>
      <c r="C38" s="102"/>
      <c r="D38" s="107"/>
      <c r="E38" s="117"/>
      <c r="F38" s="101"/>
      <c r="G38" s="101"/>
      <c r="H38" s="101"/>
      <c r="I38" s="111"/>
      <c r="J38" s="308"/>
      <c r="K38" s="308"/>
    </row>
    <row r="39" spans="1:11" x14ac:dyDescent="0.25">
      <c r="A39" s="102"/>
      <c r="B39" s="31"/>
      <c r="C39" s="32"/>
      <c r="D39" s="107"/>
      <c r="E39" s="117"/>
      <c r="F39" s="101"/>
      <c r="G39" s="101"/>
      <c r="H39" s="101"/>
      <c r="I39" s="111"/>
      <c r="J39" s="308"/>
      <c r="K39" s="308"/>
    </row>
    <row r="40" spans="1:11" ht="30" x14ac:dyDescent="0.25">
      <c r="A40" s="575" t="s">
        <v>122</v>
      </c>
      <c r="B40" s="576"/>
      <c r="C40" s="576"/>
      <c r="D40" s="576"/>
      <c r="E40" s="577"/>
      <c r="F40" s="1" t="s">
        <v>248</v>
      </c>
      <c r="G40" s="1" t="s">
        <v>246</v>
      </c>
      <c r="H40" s="132" t="s">
        <v>247</v>
      </c>
      <c r="I40" s="1" t="s">
        <v>250</v>
      </c>
      <c r="J40" s="114" t="s">
        <v>184</v>
      </c>
      <c r="K40" s="114" t="s">
        <v>240</v>
      </c>
    </row>
    <row r="41" spans="1:11" x14ac:dyDescent="0.25">
      <c r="A41" s="160"/>
      <c r="B41" s="161"/>
      <c r="C41" s="162"/>
      <c r="D41" s="163"/>
      <c r="E41" s="112">
        <v>1</v>
      </c>
      <c r="F41" s="113">
        <v>2</v>
      </c>
      <c r="G41" s="113">
        <v>3</v>
      </c>
      <c r="H41" s="113">
        <v>4</v>
      </c>
      <c r="I41" s="113">
        <v>5</v>
      </c>
      <c r="J41" s="164">
        <v>6</v>
      </c>
      <c r="K41" s="164">
        <v>7</v>
      </c>
    </row>
    <row r="42" spans="1:11" x14ac:dyDescent="0.25">
      <c r="A42" s="138"/>
      <c r="B42" s="139"/>
      <c r="C42" s="140"/>
      <c r="D42" s="141"/>
      <c r="E42" s="158" t="s">
        <v>9</v>
      </c>
      <c r="F42" s="370">
        <f>SUM(F43+F99)</f>
        <v>1253784.4299999997</v>
      </c>
      <c r="G42" s="56">
        <f>SUM(G43+G99)</f>
        <v>1582759</v>
      </c>
      <c r="H42" s="56">
        <f>SUM(H43+H99)</f>
        <v>0</v>
      </c>
      <c r="I42" s="370">
        <f>SUM(I43+I99)</f>
        <v>1528456.95</v>
      </c>
      <c r="J42" s="490">
        <f>SUM(I42/F42*100)</f>
        <v>121.9074757532282</v>
      </c>
      <c r="K42" s="490">
        <f>SUM(I42/G42*100)</f>
        <v>96.569152347261962</v>
      </c>
    </row>
    <row r="43" spans="1:11" x14ac:dyDescent="0.25">
      <c r="A43" s="52">
        <v>3</v>
      </c>
      <c r="B43" s="136"/>
      <c r="C43" s="137"/>
      <c r="D43" s="142"/>
      <c r="E43" s="159" t="s">
        <v>6</v>
      </c>
      <c r="F43" s="309">
        <f>SUM(F44+F54+F87+F93+F96)</f>
        <v>1245260.1399999997</v>
      </c>
      <c r="G43" s="103">
        <f>SUM(G44+G54+G87+G93+G96)</f>
        <v>1528120</v>
      </c>
      <c r="H43" s="103">
        <f>SUM(H44+H54+H87+H93+H96)</f>
        <v>0</v>
      </c>
      <c r="I43" s="309">
        <f>SUM(I44+I54+I87+I93+I96)</f>
        <v>1495622.96</v>
      </c>
      <c r="J43" s="490">
        <f t="shared" ref="J43:J109" si="17">SUM(I43/F43*100)</f>
        <v>120.10526250362436</v>
      </c>
      <c r="K43" s="490">
        <f>SUM(I43/G43*100)</f>
        <v>97.873397377169326</v>
      </c>
    </row>
    <row r="44" spans="1:11" x14ac:dyDescent="0.25">
      <c r="A44" s="130"/>
      <c r="B44" s="130">
        <v>31</v>
      </c>
      <c r="C44" s="130"/>
      <c r="D44" s="143"/>
      <c r="E44" s="215" t="s">
        <v>7</v>
      </c>
      <c r="F44" s="461">
        <f>SUM(F45+F49+F51)</f>
        <v>996522.96</v>
      </c>
      <c r="G44" s="144">
        <f t="shared" ref="G44:I44" si="18">SUM(G45+G49+G51)</f>
        <v>1233105</v>
      </c>
      <c r="H44" s="144">
        <f t="shared" si="18"/>
        <v>0</v>
      </c>
      <c r="I44" s="461">
        <f t="shared" si="18"/>
        <v>1217201.48</v>
      </c>
      <c r="J44" s="491">
        <f t="shared" si="17"/>
        <v>122.14485053109063</v>
      </c>
      <c r="K44" s="491">
        <f>SUM(I44/G44*100)</f>
        <v>98.710286634147124</v>
      </c>
    </row>
    <row r="45" spans="1:11" x14ac:dyDescent="0.25">
      <c r="A45" s="131"/>
      <c r="B45" s="131"/>
      <c r="C45" s="131">
        <v>311</v>
      </c>
      <c r="D45" s="145"/>
      <c r="E45" s="216" t="s">
        <v>136</v>
      </c>
      <c r="F45" s="417">
        <f>SUM(F46:F48)</f>
        <v>823203.19</v>
      </c>
      <c r="G45" s="146">
        <v>1018171</v>
      </c>
      <c r="H45" s="146">
        <f t="shared" ref="H45:I45" si="19">SUM(H46:H48)</f>
        <v>0</v>
      </c>
      <c r="I45" s="417">
        <f t="shared" si="19"/>
        <v>1006550.47</v>
      </c>
      <c r="J45" s="492">
        <f t="shared" si="17"/>
        <v>122.27242098029285</v>
      </c>
      <c r="K45" s="492">
        <f>SUM(I45/G45*100)</f>
        <v>98.858685819965402</v>
      </c>
    </row>
    <row r="46" spans="1:11" x14ac:dyDescent="0.25">
      <c r="A46" s="104"/>
      <c r="B46" s="104"/>
      <c r="C46" s="104"/>
      <c r="D46" s="147">
        <v>3111</v>
      </c>
      <c r="E46" s="217" t="s">
        <v>137</v>
      </c>
      <c r="F46" s="451">
        <v>787893.85</v>
      </c>
      <c r="G46" s="106"/>
      <c r="H46" s="106"/>
      <c r="I46" s="451">
        <v>955904.46</v>
      </c>
      <c r="J46" s="493">
        <f t="shared" si="17"/>
        <v>121.32401591914952</v>
      </c>
      <c r="K46" s="493" t="e">
        <f>SUM(I46/G46*100)</f>
        <v>#DIV/0!</v>
      </c>
    </row>
    <row r="47" spans="1:11" x14ac:dyDescent="0.25">
      <c r="A47" s="104"/>
      <c r="B47" s="104"/>
      <c r="C47" s="104"/>
      <c r="D47" s="147">
        <v>3113</v>
      </c>
      <c r="E47" s="217" t="s">
        <v>138</v>
      </c>
      <c r="F47" s="451">
        <v>30348.57</v>
      </c>
      <c r="G47" s="106"/>
      <c r="H47" s="106"/>
      <c r="I47" s="451">
        <v>38425.21</v>
      </c>
      <c r="J47" s="493">
        <f t="shared" si="17"/>
        <v>126.61291784093946</v>
      </c>
      <c r="K47" s="493" t="e">
        <f t="shared" ref="K47:K109" si="20">SUM(I47/H47*100)</f>
        <v>#DIV/0!</v>
      </c>
    </row>
    <row r="48" spans="1:11" s="100" customFormat="1" x14ac:dyDescent="0.25">
      <c r="A48" s="104"/>
      <c r="B48" s="104"/>
      <c r="C48" s="104"/>
      <c r="D48" s="147">
        <v>3114</v>
      </c>
      <c r="E48" s="217" t="s">
        <v>191</v>
      </c>
      <c r="F48" s="451">
        <v>4960.7700000000004</v>
      </c>
      <c r="G48" s="106"/>
      <c r="H48" s="106"/>
      <c r="I48" s="451">
        <v>12220.8</v>
      </c>
      <c r="J48" s="493">
        <f t="shared" si="17"/>
        <v>246.3488531014338</v>
      </c>
      <c r="K48" s="493" t="e">
        <f t="shared" si="20"/>
        <v>#DIV/0!</v>
      </c>
    </row>
    <row r="49" spans="1:11" x14ac:dyDescent="0.25">
      <c r="A49" s="131"/>
      <c r="B49" s="131"/>
      <c r="C49" s="131">
        <v>312</v>
      </c>
      <c r="D49" s="145"/>
      <c r="E49" s="216" t="s">
        <v>139</v>
      </c>
      <c r="F49" s="417">
        <f>SUM(F50)</f>
        <v>41332.47</v>
      </c>
      <c r="G49" s="146">
        <v>50560</v>
      </c>
      <c r="H49" s="146">
        <f t="shared" ref="H49:I49" si="21">SUM(H50)</f>
        <v>0</v>
      </c>
      <c r="I49" s="417">
        <f t="shared" si="21"/>
        <v>48269.01</v>
      </c>
      <c r="J49" s="492">
        <f t="shared" si="17"/>
        <v>116.78230214647225</v>
      </c>
      <c r="K49" s="492">
        <f>SUM(I49/G49*100)</f>
        <v>95.468769778481018</v>
      </c>
    </row>
    <row r="50" spans="1:11" x14ac:dyDescent="0.25">
      <c r="A50" s="104"/>
      <c r="B50" s="104"/>
      <c r="C50" s="104"/>
      <c r="D50" s="147">
        <v>3121</v>
      </c>
      <c r="E50" s="217" t="s">
        <v>139</v>
      </c>
      <c r="F50" s="451">
        <v>41332.47</v>
      </c>
      <c r="G50" s="106"/>
      <c r="H50" s="106"/>
      <c r="I50" s="451">
        <v>48269.01</v>
      </c>
      <c r="J50" s="493">
        <f t="shared" si="17"/>
        <v>116.78230214647225</v>
      </c>
      <c r="K50" s="493" t="e">
        <f t="shared" si="20"/>
        <v>#DIV/0!</v>
      </c>
    </row>
    <row r="51" spans="1:11" x14ac:dyDescent="0.25">
      <c r="A51" s="131"/>
      <c r="B51" s="131"/>
      <c r="C51" s="131">
        <v>313</v>
      </c>
      <c r="D51" s="145"/>
      <c r="E51" s="216" t="s">
        <v>140</v>
      </c>
      <c r="F51" s="417">
        <f>SUM(F52+F53)</f>
        <v>131987.29999999999</v>
      </c>
      <c r="G51" s="146">
        <v>164374</v>
      </c>
      <c r="H51" s="146">
        <f t="shared" ref="H51:I51" si="22">SUM(H52+H53)</f>
        <v>0</v>
      </c>
      <c r="I51" s="417">
        <f t="shared" si="22"/>
        <v>162382</v>
      </c>
      <c r="J51" s="492">
        <f t="shared" si="17"/>
        <v>123.02850349995795</v>
      </c>
      <c r="K51" s="492">
        <f>SUM(I51/G51*100)</f>
        <v>98.788129509533135</v>
      </c>
    </row>
    <row r="52" spans="1:11" x14ac:dyDescent="0.25">
      <c r="A52" s="104"/>
      <c r="B52" s="104"/>
      <c r="C52" s="104"/>
      <c r="D52" s="147">
        <v>3132</v>
      </c>
      <c r="E52" s="217" t="s">
        <v>141</v>
      </c>
      <c r="F52" s="451">
        <v>131987.29999999999</v>
      </c>
      <c r="G52" s="106"/>
      <c r="H52" s="106"/>
      <c r="I52" s="451">
        <v>162382</v>
      </c>
      <c r="J52" s="493">
        <f t="shared" si="17"/>
        <v>123.02850349995795</v>
      </c>
      <c r="K52" s="493" t="e">
        <f t="shared" si="20"/>
        <v>#DIV/0!</v>
      </c>
    </row>
    <row r="53" spans="1:11" x14ac:dyDescent="0.25">
      <c r="A53" s="104"/>
      <c r="B53" s="104"/>
      <c r="C53" s="104"/>
      <c r="D53" s="147">
        <v>3133</v>
      </c>
      <c r="E53" s="217" t="s">
        <v>142</v>
      </c>
      <c r="F53" s="451"/>
      <c r="G53" s="104"/>
      <c r="H53" s="104"/>
      <c r="I53" s="451"/>
      <c r="J53" s="493" t="e">
        <f t="shared" si="17"/>
        <v>#DIV/0!</v>
      </c>
      <c r="K53" s="493" t="e">
        <f t="shared" si="20"/>
        <v>#DIV/0!</v>
      </c>
    </row>
    <row r="54" spans="1:11" x14ac:dyDescent="0.25">
      <c r="A54" s="130"/>
      <c r="B54" s="130">
        <v>32</v>
      </c>
      <c r="C54" s="130"/>
      <c r="D54" s="143"/>
      <c r="E54" s="215" t="s">
        <v>15</v>
      </c>
      <c r="F54" s="461">
        <f>SUM(F55+F60+F67+F77+F79)</f>
        <v>221623.86</v>
      </c>
      <c r="G54" s="144">
        <f>SUM(G55+G60+G67+G79+G77)</f>
        <v>262893</v>
      </c>
      <c r="H54" s="144">
        <f>SUM(H55+H60+H67+H79)</f>
        <v>0</v>
      </c>
      <c r="I54" s="461">
        <f>SUM(I55+I60+I67+I79+I77)</f>
        <v>246275.79</v>
      </c>
      <c r="J54" s="491">
        <f t="shared" si="17"/>
        <v>111.12331948374153</v>
      </c>
      <c r="K54" s="491">
        <f>SUM(I54/G54*100)</f>
        <v>93.679097579623644</v>
      </c>
    </row>
    <row r="55" spans="1:11" x14ac:dyDescent="0.25">
      <c r="A55" s="131"/>
      <c r="B55" s="131"/>
      <c r="C55" s="131">
        <v>321</v>
      </c>
      <c r="D55" s="145"/>
      <c r="E55" s="216" t="s">
        <v>143</v>
      </c>
      <c r="F55" s="417">
        <f>SUM(F56:F59)</f>
        <v>29899.159999999996</v>
      </c>
      <c r="G55" s="146">
        <v>33667</v>
      </c>
      <c r="H55" s="146">
        <f t="shared" ref="H55:I55" si="23">SUM(H56:H59)</f>
        <v>0</v>
      </c>
      <c r="I55" s="417">
        <f t="shared" si="23"/>
        <v>29385.279999999999</v>
      </c>
      <c r="J55" s="492">
        <f t="shared" si="17"/>
        <v>98.281289507798888</v>
      </c>
      <c r="K55" s="492">
        <f>SUM(I55/G55*100)</f>
        <v>87.282145721329485</v>
      </c>
    </row>
    <row r="56" spans="1:11" x14ac:dyDescent="0.25">
      <c r="A56" s="104"/>
      <c r="B56" s="104"/>
      <c r="C56" s="104"/>
      <c r="D56" s="147">
        <v>3211</v>
      </c>
      <c r="E56" s="217" t="s">
        <v>144</v>
      </c>
      <c r="F56" s="451">
        <v>4258.1000000000004</v>
      </c>
      <c r="G56" s="106"/>
      <c r="H56" s="106"/>
      <c r="I56" s="451">
        <v>4808.84</v>
      </c>
      <c r="J56" s="493">
        <f t="shared" si="17"/>
        <v>112.93393767173153</v>
      </c>
      <c r="K56" s="493" t="e">
        <f t="shared" si="20"/>
        <v>#DIV/0!</v>
      </c>
    </row>
    <row r="57" spans="1:11" s="100" customFormat="1" ht="26.25" x14ac:dyDescent="0.25">
      <c r="A57" s="104"/>
      <c r="B57" s="104"/>
      <c r="C57" s="104"/>
      <c r="D57" s="147">
        <v>3212</v>
      </c>
      <c r="E57" s="217" t="s">
        <v>214</v>
      </c>
      <c r="F57" s="451">
        <v>24865.46</v>
      </c>
      <c r="G57" s="106"/>
      <c r="H57" s="106"/>
      <c r="I57" s="451">
        <v>23723.439999999999</v>
      </c>
      <c r="J57" s="493">
        <f t="shared" si="17"/>
        <v>95.407203405848918</v>
      </c>
      <c r="K57" s="493" t="e">
        <f t="shared" si="20"/>
        <v>#DIV/0!</v>
      </c>
    </row>
    <row r="58" spans="1:11" x14ac:dyDescent="0.25">
      <c r="A58" s="104"/>
      <c r="B58" s="104"/>
      <c r="C58" s="104"/>
      <c r="D58" s="147">
        <v>3213</v>
      </c>
      <c r="E58" s="217" t="s">
        <v>145</v>
      </c>
      <c r="F58" s="451">
        <v>0</v>
      </c>
      <c r="G58" s="106"/>
      <c r="H58" s="106"/>
      <c r="I58" s="451">
        <v>90</v>
      </c>
      <c r="J58" s="493" t="e">
        <f t="shared" si="17"/>
        <v>#DIV/0!</v>
      </c>
      <c r="K58" s="493" t="e">
        <f t="shared" si="20"/>
        <v>#DIV/0!</v>
      </c>
    </row>
    <row r="59" spans="1:11" x14ac:dyDescent="0.25">
      <c r="A59" s="104"/>
      <c r="B59" s="104"/>
      <c r="C59" s="104"/>
      <c r="D59" s="147">
        <v>3214</v>
      </c>
      <c r="E59" s="217" t="s">
        <v>146</v>
      </c>
      <c r="F59" s="451">
        <v>775.6</v>
      </c>
      <c r="G59" s="104"/>
      <c r="H59" s="104"/>
      <c r="I59" s="451">
        <v>763</v>
      </c>
      <c r="J59" s="493">
        <f t="shared" si="17"/>
        <v>98.375451263537911</v>
      </c>
      <c r="K59" s="493" t="e">
        <f t="shared" si="20"/>
        <v>#DIV/0!</v>
      </c>
    </row>
    <row r="60" spans="1:11" x14ac:dyDescent="0.25">
      <c r="A60" s="131"/>
      <c r="B60" s="131"/>
      <c r="C60" s="131">
        <v>322</v>
      </c>
      <c r="D60" s="145"/>
      <c r="E60" s="216" t="s">
        <v>147</v>
      </c>
      <c r="F60" s="417">
        <f>SUM(F61:F66)</f>
        <v>82525.69</v>
      </c>
      <c r="G60" s="146">
        <v>84204</v>
      </c>
      <c r="H60" s="146">
        <f t="shared" ref="H60:I60" si="24">SUM(H61:H66)</f>
        <v>0</v>
      </c>
      <c r="I60" s="417">
        <f t="shared" si="24"/>
        <v>83654.789999999994</v>
      </c>
      <c r="J60" s="492">
        <f t="shared" si="17"/>
        <v>101.36818001764057</v>
      </c>
      <c r="K60" s="492">
        <f>SUM(I60/G60*100)</f>
        <v>99.347762576599678</v>
      </c>
    </row>
    <row r="61" spans="1:11" x14ac:dyDescent="0.25">
      <c r="A61" s="104"/>
      <c r="B61" s="104"/>
      <c r="C61" s="104"/>
      <c r="D61" s="147">
        <v>3221</v>
      </c>
      <c r="E61" s="217" t="s">
        <v>148</v>
      </c>
      <c r="F61" s="451">
        <v>8672.69</v>
      </c>
      <c r="G61" s="106"/>
      <c r="H61" s="106"/>
      <c r="I61" s="451">
        <v>8691.4599999999991</v>
      </c>
      <c r="J61" s="493">
        <f t="shared" si="17"/>
        <v>100.21642650665478</v>
      </c>
      <c r="K61" s="493" t="e">
        <f t="shared" si="20"/>
        <v>#DIV/0!</v>
      </c>
    </row>
    <row r="62" spans="1:11" x14ac:dyDescent="0.25">
      <c r="A62" s="104"/>
      <c r="B62" s="104"/>
      <c r="C62" s="104"/>
      <c r="D62" s="147">
        <v>3222</v>
      </c>
      <c r="E62" s="217" t="s">
        <v>149</v>
      </c>
      <c r="F62" s="451">
        <v>55352.13</v>
      </c>
      <c r="G62" s="104"/>
      <c r="H62" s="104"/>
      <c r="I62" s="462">
        <v>54457.57</v>
      </c>
      <c r="J62" s="493">
        <f t="shared" si="17"/>
        <v>98.38387429715894</v>
      </c>
      <c r="K62" s="493" t="e">
        <f t="shared" si="20"/>
        <v>#DIV/0!</v>
      </c>
    </row>
    <row r="63" spans="1:11" x14ac:dyDescent="0.25">
      <c r="A63" s="104"/>
      <c r="B63" s="104"/>
      <c r="C63" s="104"/>
      <c r="D63" s="147">
        <v>3223</v>
      </c>
      <c r="E63" s="217" t="s">
        <v>150</v>
      </c>
      <c r="F63" s="451">
        <v>14932.85</v>
      </c>
      <c r="G63" s="106"/>
      <c r="H63" s="106"/>
      <c r="I63" s="451">
        <v>14056.23</v>
      </c>
      <c r="J63" s="493">
        <f t="shared" si="17"/>
        <v>94.129586783500798</v>
      </c>
      <c r="K63" s="493" t="e">
        <f t="shared" si="20"/>
        <v>#DIV/0!</v>
      </c>
    </row>
    <row r="64" spans="1:11" ht="26.25" x14ac:dyDescent="0.25">
      <c r="A64" s="104"/>
      <c r="B64" s="104"/>
      <c r="C64" s="104"/>
      <c r="D64" s="147">
        <v>3224</v>
      </c>
      <c r="E64" s="217" t="s">
        <v>151</v>
      </c>
      <c r="F64" s="451">
        <v>2224.35</v>
      </c>
      <c r="G64" s="106"/>
      <c r="H64" s="106"/>
      <c r="I64" s="451">
        <v>4208.26</v>
      </c>
      <c r="J64" s="493">
        <f t="shared" si="17"/>
        <v>189.19055004832873</v>
      </c>
      <c r="K64" s="493" t="e">
        <f t="shared" si="20"/>
        <v>#DIV/0!</v>
      </c>
    </row>
    <row r="65" spans="1:11" x14ac:dyDescent="0.25">
      <c r="A65" s="104"/>
      <c r="B65" s="104"/>
      <c r="C65" s="104"/>
      <c r="D65" s="147">
        <v>3225</v>
      </c>
      <c r="E65" s="217" t="s">
        <v>152</v>
      </c>
      <c r="F65" s="462">
        <v>1343.67</v>
      </c>
      <c r="G65" s="312"/>
      <c r="H65" s="312"/>
      <c r="I65" s="462">
        <v>2241.27</v>
      </c>
      <c r="J65" s="493">
        <f t="shared" si="17"/>
        <v>166.80211659112726</v>
      </c>
      <c r="K65" s="493" t="e">
        <f t="shared" si="20"/>
        <v>#DIV/0!</v>
      </c>
    </row>
    <row r="66" spans="1:11" ht="26.25" x14ac:dyDescent="0.25">
      <c r="A66" s="104"/>
      <c r="B66" s="104"/>
      <c r="C66" s="104"/>
      <c r="D66" s="147">
        <v>3227</v>
      </c>
      <c r="E66" s="217" t="s">
        <v>153</v>
      </c>
      <c r="F66" s="451"/>
      <c r="G66" s="104"/>
      <c r="H66" s="104"/>
      <c r="I66" s="451"/>
      <c r="J66" s="493" t="e">
        <f t="shared" si="17"/>
        <v>#DIV/0!</v>
      </c>
      <c r="K66" s="493" t="e">
        <f t="shared" si="20"/>
        <v>#DIV/0!</v>
      </c>
    </row>
    <row r="67" spans="1:11" x14ac:dyDescent="0.25">
      <c r="A67" s="131"/>
      <c r="B67" s="131"/>
      <c r="C67" s="131">
        <v>323</v>
      </c>
      <c r="D67" s="145"/>
      <c r="E67" s="216" t="s">
        <v>154</v>
      </c>
      <c r="F67" s="417">
        <f>SUM(F68:F76)</f>
        <v>90527.44</v>
      </c>
      <c r="G67" s="146">
        <v>126378</v>
      </c>
      <c r="H67" s="146">
        <f t="shared" ref="H67:I67" si="25">SUM(H68:H76)</f>
        <v>0</v>
      </c>
      <c r="I67" s="417">
        <f t="shared" si="25"/>
        <v>117015.01</v>
      </c>
      <c r="J67" s="492">
        <f t="shared" si="17"/>
        <v>129.25916164203915</v>
      </c>
      <c r="K67" s="492">
        <f>SUM(I67/G67*100)</f>
        <v>92.591281710424283</v>
      </c>
    </row>
    <row r="68" spans="1:11" x14ac:dyDescent="0.25">
      <c r="A68" s="104"/>
      <c r="B68" s="104"/>
      <c r="C68" s="104"/>
      <c r="D68" s="147">
        <v>3231</v>
      </c>
      <c r="E68" s="217" t="s">
        <v>155</v>
      </c>
      <c r="F68" s="451">
        <v>46993.74</v>
      </c>
      <c r="G68" s="106"/>
      <c r="H68" s="106"/>
      <c r="I68" s="451">
        <v>48514.04</v>
      </c>
      <c r="J68" s="493">
        <f t="shared" si="17"/>
        <v>103.23511174041479</v>
      </c>
      <c r="K68" s="493" t="e">
        <f t="shared" si="20"/>
        <v>#DIV/0!</v>
      </c>
    </row>
    <row r="69" spans="1:11" ht="26.25" x14ac:dyDescent="0.25">
      <c r="A69" s="104"/>
      <c r="B69" s="104"/>
      <c r="C69" s="104"/>
      <c r="D69" s="147">
        <v>3232</v>
      </c>
      <c r="E69" s="217" t="s">
        <v>156</v>
      </c>
      <c r="F69" s="451">
        <v>9373.32</v>
      </c>
      <c r="G69" s="106"/>
      <c r="H69" s="106"/>
      <c r="I69" s="451">
        <v>24413.13</v>
      </c>
      <c r="J69" s="493">
        <f t="shared" si="17"/>
        <v>260.45339324807009</v>
      </c>
      <c r="K69" s="493" t="e">
        <f t="shared" si="20"/>
        <v>#DIV/0!</v>
      </c>
    </row>
    <row r="70" spans="1:11" x14ac:dyDescent="0.25">
      <c r="A70" s="104"/>
      <c r="B70" s="104"/>
      <c r="C70" s="104"/>
      <c r="D70" s="147">
        <v>3233</v>
      </c>
      <c r="E70" s="217" t="s">
        <v>157</v>
      </c>
      <c r="F70" s="451"/>
      <c r="G70" s="104"/>
      <c r="H70" s="104"/>
      <c r="I70" s="451"/>
      <c r="J70" s="493" t="e">
        <f t="shared" si="17"/>
        <v>#DIV/0!</v>
      </c>
      <c r="K70" s="493" t="e">
        <f t="shared" si="20"/>
        <v>#DIV/0!</v>
      </c>
    </row>
    <row r="71" spans="1:11" x14ac:dyDescent="0.25">
      <c r="A71" s="104"/>
      <c r="B71" s="104"/>
      <c r="C71" s="104"/>
      <c r="D71" s="147">
        <v>3234</v>
      </c>
      <c r="E71" s="217" t="s">
        <v>158</v>
      </c>
      <c r="F71" s="451">
        <v>9463.23</v>
      </c>
      <c r="G71" s="106"/>
      <c r="H71" s="106"/>
      <c r="I71" s="451">
        <v>12001.95</v>
      </c>
      <c r="J71" s="493">
        <f t="shared" si="17"/>
        <v>126.82720381941475</v>
      </c>
      <c r="K71" s="493" t="e">
        <f t="shared" si="20"/>
        <v>#DIV/0!</v>
      </c>
    </row>
    <row r="72" spans="1:11" x14ac:dyDescent="0.25">
      <c r="A72" s="104"/>
      <c r="B72" s="104"/>
      <c r="C72" s="104"/>
      <c r="D72" s="147">
        <v>3235</v>
      </c>
      <c r="E72" s="217" t="s">
        <v>159</v>
      </c>
      <c r="F72" s="451">
        <v>686.6</v>
      </c>
      <c r="G72" s="104"/>
      <c r="H72" s="104"/>
      <c r="I72" s="451"/>
      <c r="J72" s="493">
        <f t="shared" si="17"/>
        <v>0</v>
      </c>
      <c r="K72" s="493" t="e">
        <f t="shared" si="20"/>
        <v>#DIV/0!</v>
      </c>
    </row>
    <row r="73" spans="1:11" x14ac:dyDescent="0.25">
      <c r="A73" s="104"/>
      <c r="B73" s="104"/>
      <c r="C73" s="104"/>
      <c r="D73" s="147">
        <v>3236</v>
      </c>
      <c r="E73" s="217" t="s">
        <v>160</v>
      </c>
      <c r="F73" s="451">
        <v>0</v>
      </c>
      <c r="G73" s="106"/>
      <c r="H73" s="106"/>
      <c r="I73" s="451">
        <v>160</v>
      </c>
      <c r="J73" s="493" t="e">
        <f t="shared" si="17"/>
        <v>#DIV/0!</v>
      </c>
      <c r="K73" s="493" t="e">
        <f t="shared" si="20"/>
        <v>#DIV/0!</v>
      </c>
    </row>
    <row r="74" spans="1:11" x14ac:dyDescent="0.25">
      <c r="A74" s="104"/>
      <c r="B74" s="104"/>
      <c r="C74" s="104"/>
      <c r="D74" s="147">
        <v>3237</v>
      </c>
      <c r="E74" s="217" t="s">
        <v>161</v>
      </c>
      <c r="F74" s="451">
        <v>22276.11</v>
      </c>
      <c r="G74" s="104"/>
      <c r="H74" s="104"/>
      <c r="I74" s="451">
        <v>30406.49</v>
      </c>
      <c r="J74" s="493">
        <f t="shared" si="17"/>
        <v>136.49820368098381</v>
      </c>
      <c r="K74" s="493" t="e">
        <f t="shared" si="20"/>
        <v>#DIV/0!</v>
      </c>
    </row>
    <row r="75" spans="1:11" x14ac:dyDescent="0.25">
      <c r="A75" s="104"/>
      <c r="B75" s="104"/>
      <c r="C75" s="104"/>
      <c r="D75" s="147">
        <v>3238</v>
      </c>
      <c r="E75" s="217" t="s">
        <v>162</v>
      </c>
      <c r="F75" s="451">
        <v>1734.44</v>
      </c>
      <c r="G75" s="106"/>
      <c r="H75" s="106"/>
      <c r="I75" s="451">
        <v>1424.4</v>
      </c>
      <c r="J75" s="493">
        <f t="shared" si="17"/>
        <v>82.124489748852653</v>
      </c>
      <c r="K75" s="493" t="e">
        <f t="shared" si="20"/>
        <v>#DIV/0!</v>
      </c>
    </row>
    <row r="76" spans="1:11" x14ac:dyDescent="0.25">
      <c r="A76" s="104"/>
      <c r="B76" s="104"/>
      <c r="C76" s="104"/>
      <c r="D76" s="147">
        <v>3239</v>
      </c>
      <c r="E76" s="217" t="s">
        <v>163</v>
      </c>
      <c r="F76" s="451"/>
      <c r="G76" s="104"/>
      <c r="H76" s="104"/>
      <c r="I76" s="451">
        <v>95</v>
      </c>
      <c r="J76" s="493" t="e">
        <f t="shared" si="17"/>
        <v>#DIV/0!</v>
      </c>
      <c r="K76" s="493" t="e">
        <f t="shared" si="20"/>
        <v>#DIV/0!</v>
      </c>
    </row>
    <row r="77" spans="1:11" s="100" customFormat="1" ht="26.25" x14ac:dyDescent="0.25">
      <c r="A77" s="131"/>
      <c r="B77" s="131"/>
      <c r="C77" s="131">
        <v>324</v>
      </c>
      <c r="D77" s="145"/>
      <c r="E77" s="216" t="s">
        <v>209</v>
      </c>
      <c r="F77" s="417">
        <f>SUM(F78)</f>
        <v>239.46</v>
      </c>
      <c r="G77" s="131">
        <v>140</v>
      </c>
      <c r="H77" s="131">
        <f t="shared" ref="H77:I77" si="26">SUM(H78)</f>
        <v>0</v>
      </c>
      <c r="I77" s="417">
        <f t="shared" si="26"/>
        <v>139.91999999999999</v>
      </c>
      <c r="J77" s="492">
        <f t="shared" si="17"/>
        <v>58.431470809320963</v>
      </c>
      <c r="K77" s="492">
        <f>SUM(I77/G77*100)</f>
        <v>99.942857142857136</v>
      </c>
    </row>
    <row r="78" spans="1:11" s="100" customFormat="1" ht="26.25" x14ac:dyDescent="0.25">
      <c r="A78" s="133"/>
      <c r="B78" s="133"/>
      <c r="C78" s="133"/>
      <c r="D78" s="261">
        <v>3241</v>
      </c>
      <c r="E78" s="267" t="s">
        <v>209</v>
      </c>
      <c r="F78" s="463">
        <v>239.46</v>
      </c>
      <c r="G78" s="133"/>
      <c r="H78" s="133"/>
      <c r="I78" s="468">
        <v>139.91999999999999</v>
      </c>
      <c r="J78" s="493">
        <f t="shared" si="17"/>
        <v>58.431470809320963</v>
      </c>
      <c r="K78" s="493" t="e">
        <f t="shared" si="20"/>
        <v>#DIV/0!</v>
      </c>
    </row>
    <row r="79" spans="1:11" ht="26.25" x14ac:dyDescent="0.25">
      <c r="A79" s="131"/>
      <c r="B79" s="131"/>
      <c r="C79" s="131">
        <v>329</v>
      </c>
      <c r="D79" s="145"/>
      <c r="E79" s="216" t="s">
        <v>164</v>
      </c>
      <c r="F79" s="417">
        <f>SUM(F80:F86)</f>
        <v>18432.11</v>
      </c>
      <c r="G79" s="146">
        <v>18504</v>
      </c>
      <c r="H79" s="146">
        <f t="shared" ref="H79:I79" si="27">SUM(H80:H86)</f>
        <v>0</v>
      </c>
      <c r="I79" s="417">
        <f t="shared" si="27"/>
        <v>16080.79</v>
      </c>
      <c r="J79" s="492">
        <f t="shared" si="17"/>
        <v>87.243348699633415</v>
      </c>
      <c r="K79" s="492">
        <f>SUM(I79/G79*100)</f>
        <v>86.904399048854302</v>
      </c>
    </row>
    <row r="80" spans="1:11" ht="26.25" x14ac:dyDescent="0.25">
      <c r="A80" s="104"/>
      <c r="B80" s="104"/>
      <c r="C80" s="104"/>
      <c r="D80" s="147">
        <v>3291</v>
      </c>
      <c r="E80" s="217" t="s">
        <v>165</v>
      </c>
      <c r="F80" s="462"/>
      <c r="G80" s="312"/>
      <c r="H80" s="312"/>
      <c r="I80" s="462"/>
      <c r="J80" s="493" t="e">
        <f t="shared" si="17"/>
        <v>#DIV/0!</v>
      </c>
      <c r="K80" s="493" t="e">
        <f t="shared" si="20"/>
        <v>#DIV/0!</v>
      </c>
    </row>
    <row r="81" spans="1:11" x14ac:dyDescent="0.25">
      <c r="A81" s="104"/>
      <c r="B81" s="104"/>
      <c r="C81" s="104"/>
      <c r="D81" s="147">
        <v>3292</v>
      </c>
      <c r="E81" s="217" t="s">
        <v>166</v>
      </c>
      <c r="F81" s="462"/>
      <c r="G81" s="312"/>
      <c r="H81" s="312"/>
      <c r="I81" s="462"/>
      <c r="J81" s="493" t="e">
        <f t="shared" si="17"/>
        <v>#DIV/0!</v>
      </c>
      <c r="K81" s="493" t="e">
        <f t="shared" si="20"/>
        <v>#DIV/0!</v>
      </c>
    </row>
    <row r="82" spans="1:11" x14ac:dyDescent="0.25">
      <c r="A82" s="104"/>
      <c r="B82" s="104"/>
      <c r="C82" s="104"/>
      <c r="D82" s="147">
        <v>3293</v>
      </c>
      <c r="E82" s="217" t="s">
        <v>167</v>
      </c>
      <c r="F82" s="462">
        <v>36.53</v>
      </c>
      <c r="G82" s="312"/>
      <c r="H82" s="312"/>
      <c r="I82" s="462">
        <v>97.78</v>
      </c>
      <c r="J82" s="493">
        <f t="shared" si="17"/>
        <v>267.67040788393103</v>
      </c>
      <c r="K82" s="493" t="e">
        <f t="shared" si="20"/>
        <v>#DIV/0!</v>
      </c>
    </row>
    <row r="83" spans="1:11" x14ac:dyDescent="0.25">
      <c r="A83" s="104"/>
      <c r="B83" s="104"/>
      <c r="C83" s="104"/>
      <c r="D83" s="147">
        <v>3294</v>
      </c>
      <c r="E83" s="217" t="s">
        <v>168</v>
      </c>
      <c r="F83" s="462">
        <v>270.87</v>
      </c>
      <c r="G83" s="312"/>
      <c r="H83" s="312"/>
      <c r="I83" s="462">
        <v>217.09</v>
      </c>
      <c r="J83" s="493">
        <f t="shared" si="17"/>
        <v>80.145457230405725</v>
      </c>
      <c r="K83" s="493" t="e">
        <f t="shared" si="20"/>
        <v>#DIV/0!</v>
      </c>
    </row>
    <row r="84" spans="1:11" x14ac:dyDescent="0.25">
      <c r="A84" s="104"/>
      <c r="B84" s="104"/>
      <c r="C84" s="104"/>
      <c r="D84" s="147">
        <v>3295</v>
      </c>
      <c r="E84" s="217" t="s">
        <v>169</v>
      </c>
      <c r="F84" s="462">
        <v>3328.86</v>
      </c>
      <c r="G84" s="312"/>
      <c r="H84" s="312"/>
      <c r="I84" s="462">
        <v>3976</v>
      </c>
      <c r="J84" s="493">
        <f t="shared" si="17"/>
        <v>119.4402888676604</v>
      </c>
      <c r="K84" s="493" t="e">
        <f t="shared" si="20"/>
        <v>#DIV/0!</v>
      </c>
    </row>
    <row r="85" spans="1:11" x14ac:dyDescent="0.25">
      <c r="A85" s="104"/>
      <c r="B85" s="104"/>
      <c r="C85" s="104"/>
      <c r="D85" s="147">
        <v>3296</v>
      </c>
      <c r="E85" s="217" t="s">
        <v>170</v>
      </c>
      <c r="F85" s="462"/>
      <c r="G85" s="312"/>
      <c r="H85" s="312"/>
      <c r="I85" s="462"/>
      <c r="J85" s="493" t="e">
        <f t="shared" si="17"/>
        <v>#DIV/0!</v>
      </c>
      <c r="K85" s="493" t="e">
        <f t="shared" si="20"/>
        <v>#DIV/0!</v>
      </c>
    </row>
    <row r="86" spans="1:11" ht="26.25" x14ac:dyDescent="0.25">
      <c r="A86" s="104"/>
      <c r="B86" s="104"/>
      <c r="C86" s="104"/>
      <c r="D86" s="147">
        <v>3299</v>
      </c>
      <c r="E86" s="217" t="s">
        <v>164</v>
      </c>
      <c r="F86" s="462">
        <v>14795.85</v>
      </c>
      <c r="G86" s="312"/>
      <c r="H86" s="312"/>
      <c r="I86" s="462">
        <v>11789.92</v>
      </c>
      <c r="J86" s="493">
        <f t="shared" si="17"/>
        <v>79.683965436254084</v>
      </c>
      <c r="K86" s="493" t="e">
        <f t="shared" si="20"/>
        <v>#DIV/0!</v>
      </c>
    </row>
    <row r="87" spans="1:11" x14ac:dyDescent="0.25">
      <c r="A87" s="130"/>
      <c r="B87" s="130">
        <v>34</v>
      </c>
      <c r="C87" s="130"/>
      <c r="D87" s="143"/>
      <c r="E87" s="215" t="s">
        <v>41</v>
      </c>
      <c r="F87" s="461">
        <f>SUM(F88)</f>
        <v>486.94</v>
      </c>
      <c r="G87" s="144">
        <f t="shared" ref="G87:I87" si="28">SUM(G88)</f>
        <v>630</v>
      </c>
      <c r="H87" s="144">
        <f t="shared" si="28"/>
        <v>0</v>
      </c>
      <c r="I87" s="461">
        <f t="shared" si="28"/>
        <v>655.79</v>
      </c>
      <c r="J87" s="491">
        <f t="shared" si="17"/>
        <v>134.67573006941308</v>
      </c>
      <c r="K87" s="491">
        <f>SUM(I87/G87*100)</f>
        <v>104.09365079365078</v>
      </c>
    </row>
    <row r="88" spans="1:11" x14ac:dyDescent="0.25">
      <c r="A88" s="131"/>
      <c r="B88" s="131"/>
      <c r="C88" s="131">
        <v>343</v>
      </c>
      <c r="D88" s="145"/>
      <c r="E88" s="216" t="s">
        <v>188</v>
      </c>
      <c r="F88" s="417">
        <f>SUM(F89:F92)</f>
        <v>486.94</v>
      </c>
      <c r="G88" s="146">
        <v>630</v>
      </c>
      <c r="H88" s="146">
        <f t="shared" ref="H88:I88" si="29">SUM(H89:H92)</f>
        <v>0</v>
      </c>
      <c r="I88" s="417">
        <f t="shared" si="29"/>
        <v>655.79</v>
      </c>
      <c r="J88" s="492">
        <f t="shared" si="17"/>
        <v>134.67573006941308</v>
      </c>
      <c r="K88" s="492">
        <f>SUM(I88/G88*100)</f>
        <v>104.09365079365078</v>
      </c>
    </row>
    <row r="89" spans="1:11" ht="26.25" x14ac:dyDescent="0.25">
      <c r="A89" s="104"/>
      <c r="B89" s="104"/>
      <c r="C89" s="104"/>
      <c r="D89" s="147">
        <v>3431</v>
      </c>
      <c r="E89" s="217" t="s">
        <v>171</v>
      </c>
      <c r="F89" s="451">
        <v>483.39</v>
      </c>
      <c r="G89" s="311"/>
      <c r="H89" s="311"/>
      <c r="I89" s="451">
        <v>654.9</v>
      </c>
      <c r="J89" s="493">
        <f t="shared" si="17"/>
        <v>135.48066778377708</v>
      </c>
      <c r="K89" s="493" t="e">
        <f t="shared" si="20"/>
        <v>#DIV/0!</v>
      </c>
    </row>
    <row r="90" spans="1:11" ht="26.25" x14ac:dyDescent="0.25">
      <c r="A90" s="104"/>
      <c r="B90" s="104"/>
      <c r="C90" s="104"/>
      <c r="D90" s="147">
        <v>3432</v>
      </c>
      <c r="E90" s="217" t="s">
        <v>172</v>
      </c>
      <c r="F90" s="451"/>
      <c r="G90" s="311"/>
      <c r="H90" s="311"/>
      <c r="I90" s="451"/>
      <c r="J90" s="493" t="e">
        <f t="shared" si="17"/>
        <v>#DIV/0!</v>
      </c>
      <c r="K90" s="493" t="e">
        <f t="shared" si="20"/>
        <v>#DIV/0!</v>
      </c>
    </row>
    <row r="91" spans="1:11" x14ac:dyDescent="0.25">
      <c r="A91" s="104"/>
      <c r="B91" s="104"/>
      <c r="C91" s="104"/>
      <c r="D91" s="147">
        <v>3433</v>
      </c>
      <c r="E91" s="217" t="s">
        <v>173</v>
      </c>
      <c r="F91" s="451">
        <v>3.55</v>
      </c>
      <c r="G91" s="311"/>
      <c r="H91" s="311"/>
      <c r="I91" s="451">
        <v>0.89</v>
      </c>
      <c r="J91" s="493">
        <f t="shared" si="17"/>
        <v>25.070422535211268</v>
      </c>
      <c r="K91" s="493" t="e">
        <f t="shared" si="20"/>
        <v>#DIV/0!</v>
      </c>
    </row>
    <row r="92" spans="1:11" ht="26.25" x14ac:dyDescent="0.25">
      <c r="A92" s="104"/>
      <c r="B92" s="104"/>
      <c r="C92" s="104"/>
      <c r="D92" s="147">
        <v>3434</v>
      </c>
      <c r="E92" s="217" t="s">
        <v>174</v>
      </c>
      <c r="F92" s="451"/>
      <c r="G92" s="311"/>
      <c r="H92" s="311"/>
      <c r="I92" s="451"/>
      <c r="J92" s="493" t="e">
        <f t="shared" si="17"/>
        <v>#DIV/0!</v>
      </c>
      <c r="K92" s="493" t="e">
        <f t="shared" si="20"/>
        <v>#DIV/0!</v>
      </c>
    </row>
    <row r="93" spans="1:11" s="100" customFormat="1" ht="39" x14ac:dyDescent="0.25">
      <c r="A93" s="130"/>
      <c r="B93" s="130">
        <v>37</v>
      </c>
      <c r="C93" s="130"/>
      <c r="D93" s="143"/>
      <c r="E93" s="215" t="s">
        <v>39</v>
      </c>
      <c r="F93" s="464">
        <f>SUM(F94)</f>
        <v>26117.88</v>
      </c>
      <c r="G93" s="313">
        <f t="shared" ref="G93:I93" si="30">SUM(G94)</f>
        <v>30978</v>
      </c>
      <c r="H93" s="313">
        <f t="shared" si="30"/>
        <v>0</v>
      </c>
      <c r="I93" s="464">
        <f t="shared" si="30"/>
        <v>30975.97</v>
      </c>
      <c r="J93" s="491">
        <f t="shared" si="17"/>
        <v>118.60062914754184</v>
      </c>
      <c r="K93" s="491">
        <f>SUM(I93/G93*100)</f>
        <v>99.993446962360395</v>
      </c>
    </row>
    <row r="94" spans="1:11" s="100" customFormat="1" ht="26.25" x14ac:dyDescent="0.25">
      <c r="A94" s="131"/>
      <c r="B94" s="131"/>
      <c r="C94" s="131">
        <v>372</v>
      </c>
      <c r="D94" s="145"/>
      <c r="E94" s="216" t="s">
        <v>190</v>
      </c>
      <c r="F94" s="465">
        <f>SUM(F95)</f>
        <v>26117.88</v>
      </c>
      <c r="G94" s="314">
        <v>30978</v>
      </c>
      <c r="H94" s="314">
        <f t="shared" ref="H94:I94" si="31">SUM(H95)</f>
        <v>0</v>
      </c>
      <c r="I94" s="465">
        <f t="shared" si="31"/>
        <v>30975.97</v>
      </c>
      <c r="J94" s="492">
        <f t="shared" si="17"/>
        <v>118.60062914754184</v>
      </c>
      <c r="K94" s="492">
        <f>SUM(I94/G94*100)</f>
        <v>99.993446962360395</v>
      </c>
    </row>
    <row r="95" spans="1:11" s="100" customFormat="1" ht="26.25" x14ac:dyDescent="0.25">
      <c r="A95" s="104"/>
      <c r="B95" s="104"/>
      <c r="C95" s="104"/>
      <c r="D95" s="147">
        <v>3722</v>
      </c>
      <c r="E95" s="217" t="s">
        <v>189</v>
      </c>
      <c r="F95" s="462">
        <v>26117.88</v>
      </c>
      <c r="G95" s="312"/>
      <c r="H95" s="312"/>
      <c r="I95" s="462">
        <v>30975.97</v>
      </c>
      <c r="J95" s="493">
        <f t="shared" si="17"/>
        <v>118.60062914754184</v>
      </c>
      <c r="K95" s="493" t="e">
        <f t="shared" si="20"/>
        <v>#DIV/0!</v>
      </c>
    </row>
    <row r="96" spans="1:11" x14ac:dyDescent="0.25">
      <c r="A96" s="130"/>
      <c r="B96" s="130">
        <v>38</v>
      </c>
      <c r="C96" s="130"/>
      <c r="D96" s="143"/>
      <c r="E96" s="215" t="s">
        <v>42</v>
      </c>
      <c r="F96" s="464">
        <f>SUM(F97)</f>
        <v>508.5</v>
      </c>
      <c r="G96" s="313">
        <f t="shared" ref="G96:I96" si="32">SUM(G97)</f>
        <v>514</v>
      </c>
      <c r="H96" s="313">
        <f t="shared" si="32"/>
        <v>0</v>
      </c>
      <c r="I96" s="464">
        <f t="shared" si="32"/>
        <v>513.92999999999995</v>
      </c>
      <c r="J96" s="491">
        <f t="shared" si="17"/>
        <v>101.06784660766961</v>
      </c>
      <c r="K96" s="491">
        <f>SUM(I96/G96*100)</f>
        <v>99.986381322957186</v>
      </c>
    </row>
    <row r="97" spans="1:13" x14ac:dyDescent="0.25">
      <c r="A97" s="131"/>
      <c r="B97" s="131"/>
      <c r="C97" s="131">
        <v>381</v>
      </c>
      <c r="D97" s="145"/>
      <c r="E97" s="216" t="s">
        <v>129</v>
      </c>
      <c r="F97" s="465">
        <f>SUM(F98)</f>
        <v>508.5</v>
      </c>
      <c r="G97" s="314">
        <v>514</v>
      </c>
      <c r="H97" s="314">
        <f t="shared" ref="H97:I97" si="33">SUM(H98)</f>
        <v>0</v>
      </c>
      <c r="I97" s="465">
        <f t="shared" si="33"/>
        <v>513.92999999999995</v>
      </c>
      <c r="J97" s="492">
        <f t="shared" si="17"/>
        <v>101.06784660766961</v>
      </c>
      <c r="K97" s="492">
        <f>SUM(I97/G97*100)</f>
        <v>99.986381322957186</v>
      </c>
    </row>
    <row r="98" spans="1:13" x14ac:dyDescent="0.25">
      <c r="A98" s="104"/>
      <c r="B98" s="104"/>
      <c r="C98" s="104"/>
      <c r="D98" s="147">
        <v>3812</v>
      </c>
      <c r="E98" s="217" t="s">
        <v>175</v>
      </c>
      <c r="F98" s="462">
        <v>508.5</v>
      </c>
      <c r="G98" s="312"/>
      <c r="H98" s="312"/>
      <c r="I98" s="462">
        <v>513.92999999999995</v>
      </c>
      <c r="J98" s="493">
        <f t="shared" si="17"/>
        <v>101.06784660766961</v>
      </c>
      <c r="K98" s="493" t="e">
        <f t="shared" si="20"/>
        <v>#DIV/0!</v>
      </c>
    </row>
    <row r="99" spans="1:13" ht="26.25" x14ac:dyDescent="0.25">
      <c r="A99" s="129">
        <v>4</v>
      </c>
      <c r="B99" s="129"/>
      <c r="C99" s="129"/>
      <c r="D99" s="165"/>
      <c r="E99" s="218" t="s">
        <v>8</v>
      </c>
      <c r="F99" s="466">
        <f>SUM(F100+F110)</f>
        <v>8524.2900000000009</v>
      </c>
      <c r="G99" s="166">
        <f t="shared" ref="G99:I99" si="34">SUM(G100+G110)</f>
        <v>54639</v>
      </c>
      <c r="H99" s="166">
        <f t="shared" si="34"/>
        <v>0</v>
      </c>
      <c r="I99" s="466">
        <f t="shared" si="34"/>
        <v>32833.99</v>
      </c>
      <c r="J99" s="494">
        <f t="shared" si="17"/>
        <v>385.18152244937698</v>
      </c>
      <c r="K99" s="494">
        <f>SUM(I99/G99*100)</f>
        <v>60.092589542268335</v>
      </c>
    </row>
    <row r="100" spans="1:13" ht="26.25" x14ac:dyDescent="0.25">
      <c r="A100" s="130"/>
      <c r="B100" s="130">
        <v>42</v>
      </c>
      <c r="C100" s="130"/>
      <c r="D100" s="143"/>
      <c r="E100" s="215" t="s">
        <v>20</v>
      </c>
      <c r="F100" s="461">
        <f>SUM(F101+F108)</f>
        <v>8524.2900000000009</v>
      </c>
      <c r="G100" s="144">
        <f t="shared" ref="G100:I100" si="35">SUM(G101+G108)</f>
        <v>31294</v>
      </c>
      <c r="H100" s="144">
        <f t="shared" si="35"/>
        <v>0</v>
      </c>
      <c r="I100" s="461">
        <f t="shared" si="35"/>
        <v>9488.99</v>
      </c>
      <c r="J100" s="491">
        <f t="shared" si="17"/>
        <v>111.31707156842387</v>
      </c>
      <c r="K100" s="491">
        <f>SUM(I100/G100*100)</f>
        <v>30.322074519077141</v>
      </c>
    </row>
    <row r="101" spans="1:13" x14ac:dyDescent="0.25">
      <c r="A101" s="131"/>
      <c r="B101" s="131"/>
      <c r="C101" s="131">
        <v>422</v>
      </c>
      <c r="D101" s="145"/>
      <c r="E101" s="216" t="s">
        <v>176</v>
      </c>
      <c r="F101" s="417">
        <f>SUM(F102:F107)</f>
        <v>3998.7300000000005</v>
      </c>
      <c r="G101" s="146">
        <v>24430</v>
      </c>
      <c r="H101" s="146">
        <f t="shared" ref="H101:I101" si="36">SUM(H102:H107)</f>
        <v>0</v>
      </c>
      <c r="I101" s="417">
        <f t="shared" si="36"/>
        <v>2603.02</v>
      </c>
      <c r="J101" s="492">
        <f t="shared" si="17"/>
        <v>65.09616803335058</v>
      </c>
      <c r="K101" s="492">
        <f>SUM(I101/G101*100)</f>
        <v>10.655014326647565</v>
      </c>
    </row>
    <row r="102" spans="1:13" x14ac:dyDescent="0.25">
      <c r="A102" s="104"/>
      <c r="B102" s="104"/>
      <c r="C102" s="104"/>
      <c r="D102" s="147">
        <v>4221</v>
      </c>
      <c r="E102" s="217" t="s">
        <v>202</v>
      </c>
      <c r="F102" s="462">
        <v>138.03</v>
      </c>
      <c r="G102" s="312"/>
      <c r="H102" s="312"/>
      <c r="I102" s="462">
        <v>0</v>
      </c>
      <c r="J102" s="493">
        <f t="shared" si="17"/>
        <v>0</v>
      </c>
      <c r="K102" s="493" t="e">
        <f t="shared" si="20"/>
        <v>#DIV/0!</v>
      </c>
    </row>
    <row r="103" spans="1:13" x14ac:dyDescent="0.25">
      <c r="A103" s="104"/>
      <c r="B103" s="104"/>
      <c r="C103" s="104"/>
      <c r="D103" s="147">
        <v>4222</v>
      </c>
      <c r="E103" s="217" t="s">
        <v>177</v>
      </c>
      <c r="F103" s="462"/>
      <c r="G103" s="312"/>
      <c r="H103" s="312"/>
      <c r="I103" s="462"/>
      <c r="J103" s="493" t="e">
        <f t="shared" si="17"/>
        <v>#DIV/0!</v>
      </c>
      <c r="K103" s="493" t="e">
        <f t="shared" si="20"/>
        <v>#DIV/0!</v>
      </c>
      <c r="M103" s="105"/>
    </row>
    <row r="104" spans="1:13" x14ac:dyDescent="0.25">
      <c r="A104" s="104"/>
      <c r="B104" s="104"/>
      <c r="C104" s="104"/>
      <c r="D104" s="147">
        <v>4223</v>
      </c>
      <c r="E104" s="217" t="s">
        <v>178</v>
      </c>
      <c r="F104" s="462">
        <v>3402.94</v>
      </c>
      <c r="G104" s="312"/>
      <c r="H104" s="312"/>
      <c r="I104" s="462"/>
      <c r="J104" s="493">
        <f t="shared" si="17"/>
        <v>0</v>
      </c>
      <c r="K104" s="493" t="e">
        <f t="shared" si="20"/>
        <v>#DIV/0!</v>
      </c>
    </row>
    <row r="105" spans="1:13" x14ac:dyDescent="0.25">
      <c r="A105" s="104"/>
      <c r="B105" s="104"/>
      <c r="C105" s="104"/>
      <c r="D105" s="147">
        <v>4225</v>
      </c>
      <c r="E105" s="217" t="s">
        <v>179</v>
      </c>
      <c r="F105" s="462"/>
      <c r="G105" s="312"/>
      <c r="H105" s="312"/>
      <c r="I105" s="462"/>
      <c r="J105" s="493" t="e">
        <f t="shared" si="17"/>
        <v>#DIV/0!</v>
      </c>
      <c r="K105" s="493" t="e">
        <f t="shared" si="20"/>
        <v>#DIV/0!</v>
      </c>
    </row>
    <row r="106" spans="1:13" x14ac:dyDescent="0.25">
      <c r="A106" s="104"/>
      <c r="B106" s="104"/>
      <c r="C106" s="104"/>
      <c r="D106" s="147">
        <v>4226</v>
      </c>
      <c r="E106" s="217" t="s">
        <v>180</v>
      </c>
      <c r="F106" s="462"/>
      <c r="G106" s="312"/>
      <c r="H106" s="312"/>
      <c r="I106" s="462">
        <v>2603.02</v>
      </c>
      <c r="J106" s="493" t="e">
        <f t="shared" si="17"/>
        <v>#DIV/0!</v>
      </c>
      <c r="K106" s="493" t="e">
        <f t="shared" si="20"/>
        <v>#DIV/0!</v>
      </c>
    </row>
    <row r="107" spans="1:13" ht="26.25" x14ac:dyDescent="0.25">
      <c r="A107" s="104"/>
      <c r="B107" s="104"/>
      <c r="C107" s="104"/>
      <c r="D107" s="147">
        <v>4227</v>
      </c>
      <c r="E107" s="217" t="s">
        <v>181</v>
      </c>
      <c r="F107" s="462">
        <v>457.76</v>
      </c>
      <c r="G107" s="312"/>
      <c r="H107" s="312"/>
      <c r="I107" s="462"/>
      <c r="J107" s="493">
        <f t="shared" si="17"/>
        <v>0</v>
      </c>
      <c r="K107" s="493" t="e">
        <f t="shared" si="20"/>
        <v>#DIV/0!</v>
      </c>
    </row>
    <row r="108" spans="1:13" ht="26.25" x14ac:dyDescent="0.25">
      <c r="A108" s="131"/>
      <c r="B108" s="131"/>
      <c r="C108" s="131">
        <v>424</v>
      </c>
      <c r="D108" s="145"/>
      <c r="E108" s="216" t="s">
        <v>182</v>
      </c>
      <c r="F108" s="465">
        <f>SUM(F109)</f>
        <v>4525.5600000000004</v>
      </c>
      <c r="G108" s="314">
        <v>6864</v>
      </c>
      <c r="H108" s="314">
        <f t="shared" ref="H108:I108" si="37">SUM(H109)</f>
        <v>0</v>
      </c>
      <c r="I108" s="465">
        <f t="shared" si="37"/>
        <v>6885.97</v>
      </c>
      <c r="J108" s="492">
        <f t="shared" si="17"/>
        <v>152.15730207974261</v>
      </c>
      <c r="K108" s="492">
        <f>SUM(I108/G108*100)</f>
        <v>100.32007575757575</v>
      </c>
    </row>
    <row r="109" spans="1:13" x14ac:dyDescent="0.25">
      <c r="A109" s="104"/>
      <c r="B109" s="104"/>
      <c r="C109" s="104"/>
      <c r="D109" s="147">
        <v>4241</v>
      </c>
      <c r="E109" s="219" t="s">
        <v>183</v>
      </c>
      <c r="F109" s="462">
        <v>4525.5600000000004</v>
      </c>
      <c r="G109" s="312"/>
      <c r="H109" s="312"/>
      <c r="I109" s="462">
        <v>6885.97</v>
      </c>
      <c r="J109" s="493">
        <f t="shared" si="17"/>
        <v>152.15730207974261</v>
      </c>
      <c r="K109" s="493" t="e">
        <f t="shared" si="20"/>
        <v>#DIV/0!</v>
      </c>
    </row>
    <row r="110" spans="1:13" s="100" customFormat="1" ht="26.25" x14ac:dyDescent="0.25">
      <c r="A110" s="274"/>
      <c r="B110" s="274"/>
      <c r="C110" s="274">
        <v>45</v>
      </c>
      <c r="D110" s="275"/>
      <c r="E110" s="277" t="s">
        <v>215</v>
      </c>
      <c r="F110" s="467">
        <f>SUM(F111)</f>
        <v>0</v>
      </c>
      <c r="G110" s="276">
        <f t="shared" ref="G110:I111" si="38">SUM(G111)</f>
        <v>23345</v>
      </c>
      <c r="H110" s="276">
        <f t="shared" si="38"/>
        <v>0</v>
      </c>
      <c r="I110" s="467">
        <f t="shared" si="38"/>
        <v>23345</v>
      </c>
      <c r="J110" s="495"/>
      <c r="K110" s="495"/>
    </row>
    <row r="111" spans="1:13" ht="26.25" x14ac:dyDescent="0.25">
      <c r="A111" s="131"/>
      <c r="B111" s="131"/>
      <c r="C111" s="131">
        <v>451</v>
      </c>
      <c r="D111" s="145"/>
      <c r="E111" s="216" t="s">
        <v>212</v>
      </c>
      <c r="F111" s="417">
        <f>SUM(F112)</f>
        <v>0</v>
      </c>
      <c r="G111" s="146">
        <v>23345</v>
      </c>
      <c r="H111" s="146">
        <f t="shared" si="38"/>
        <v>0</v>
      </c>
      <c r="I111" s="417">
        <f t="shared" si="38"/>
        <v>23345</v>
      </c>
      <c r="J111" s="492"/>
      <c r="K111" s="492"/>
    </row>
    <row r="112" spans="1:13" ht="26.25" x14ac:dyDescent="0.25">
      <c r="A112" s="104"/>
      <c r="B112" s="104"/>
      <c r="C112" s="104"/>
      <c r="D112" s="147">
        <v>4511</v>
      </c>
      <c r="E112" s="267" t="s">
        <v>212</v>
      </c>
      <c r="F112" s="451"/>
      <c r="G112" s="104"/>
      <c r="H112" s="104"/>
      <c r="I112" s="451">
        <v>23345</v>
      </c>
      <c r="J112" s="493"/>
      <c r="K112" s="493"/>
    </row>
    <row r="113" spans="1:11" x14ac:dyDescent="0.25">
      <c r="A113" s="104"/>
      <c r="B113" s="104"/>
      <c r="C113" s="104"/>
      <c r="D113" s="147"/>
      <c r="E113" s="219"/>
      <c r="F113" s="451"/>
      <c r="G113" s="104"/>
      <c r="H113" s="104"/>
      <c r="I113" s="451"/>
      <c r="J113" s="493"/>
      <c r="K113" s="493"/>
    </row>
  </sheetData>
  <mergeCells count="5">
    <mergeCell ref="A7:E7"/>
    <mergeCell ref="A40:E40"/>
    <mergeCell ref="A1:K1"/>
    <mergeCell ref="A3:K3"/>
    <mergeCell ref="A5:K5"/>
  </mergeCell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0"/>
  <sheetViews>
    <sheetView workbookViewId="0">
      <selection activeCell="E25" sqref="E25"/>
    </sheetView>
  </sheetViews>
  <sheetFormatPr defaultRowHeight="15" x14ac:dyDescent="0.25"/>
  <cols>
    <col min="1" max="5" width="25.28515625" customWidth="1"/>
    <col min="6" max="6" width="15.28515625" customWidth="1"/>
    <col min="7" max="7" width="14.140625" customWidth="1"/>
  </cols>
  <sheetData>
    <row r="1" spans="1:7" ht="18" x14ac:dyDescent="0.25">
      <c r="A1" s="19"/>
      <c r="B1" s="19"/>
      <c r="C1" s="19"/>
      <c r="D1" s="19"/>
      <c r="E1" s="3"/>
      <c r="F1" s="3"/>
      <c r="G1" s="3"/>
    </row>
    <row r="2" spans="1:7" ht="15.75" customHeight="1" x14ac:dyDescent="0.25">
      <c r="A2" s="544" t="s">
        <v>107</v>
      </c>
      <c r="B2" s="544"/>
      <c r="C2" s="544"/>
      <c r="D2" s="544"/>
      <c r="E2" s="544"/>
      <c r="F2" s="544"/>
      <c r="G2" s="544"/>
    </row>
    <row r="3" spans="1:7" ht="18" x14ac:dyDescent="0.25">
      <c r="A3" s="19"/>
      <c r="B3" s="19"/>
      <c r="C3" s="19"/>
      <c r="D3" s="19"/>
      <c r="E3" s="3"/>
      <c r="F3" s="3"/>
      <c r="G3" s="3"/>
    </row>
    <row r="4" spans="1:7" ht="25.5" x14ac:dyDescent="0.25">
      <c r="A4" s="1" t="s">
        <v>28</v>
      </c>
      <c r="B4" s="499" t="s">
        <v>248</v>
      </c>
      <c r="C4" s="1" t="s">
        <v>246</v>
      </c>
      <c r="D4" s="1" t="s">
        <v>247</v>
      </c>
      <c r="E4" s="1" t="s">
        <v>250</v>
      </c>
      <c r="F4" s="1" t="s">
        <v>119</v>
      </c>
      <c r="G4" s="1" t="s">
        <v>242</v>
      </c>
    </row>
    <row r="5" spans="1:7" s="82" customFormat="1" x14ac:dyDescent="0.25">
      <c r="A5" s="71">
        <v>1</v>
      </c>
      <c r="B5" s="72">
        <v>2</v>
      </c>
      <c r="C5" s="71">
        <v>3</v>
      </c>
      <c r="D5" s="71">
        <v>4</v>
      </c>
      <c r="E5" s="71">
        <v>5</v>
      </c>
      <c r="F5" s="71">
        <v>6</v>
      </c>
      <c r="G5" s="71">
        <v>7</v>
      </c>
    </row>
    <row r="6" spans="1:7" x14ac:dyDescent="0.25">
      <c r="A6" s="51" t="s">
        <v>0</v>
      </c>
      <c r="B6" s="436">
        <f>SUM(B7+B9+B11+B14+B18)</f>
        <v>1269815.3</v>
      </c>
      <c r="C6" s="44">
        <f>SUM(C7+C9+C11+C14+C18)</f>
        <v>1582759</v>
      </c>
      <c r="D6" s="44">
        <f>SUM(D7+D9+D11+D14+D18)</f>
        <v>0</v>
      </c>
      <c r="E6" s="436">
        <f>SUM(E7+E9+E11+E14+E18)</f>
        <v>1537652.4100000001</v>
      </c>
      <c r="F6" s="44">
        <f>SUM(E6/B6*100)</f>
        <v>121.09260378261311</v>
      </c>
      <c r="G6" s="44">
        <f t="shared" ref="G6:G15" si="0">SUM(E6/C6*100)</f>
        <v>97.15012898362923</v>
      </c>
    </row>
    <row r="7" spans="1:7" x14ac:dyDescent="0.25">
      <c r="A7" s="41" t="s">
        <v>30</v>
      </c>
      <c r="B7" s="439">
        <f>SUM(B8)</f>
        <v>39220.97</v>
      </c>
      <c r="C7" s="38">
        <f>SUM(C8)</f>
        <v>50781</v>
      </c>
      <c r="D7" s="38">
        <f>SUM(D8)</f>
        <v>0</v>
      </c>
      <c r="E7" s="437">
        <f>SUM(E8)</f>
        <v>46074.38</v>
      </c>
      <c r="F7" s="77">
        <f t="shared" ref="F7:F19" si="1">SUM(E7/B7*100)</f>
        <v>117.47384116201103</v>
      </c>
      <c r="G7" s="77">
        <f t="shared" si="0"/>
        <v>90.731533447549268</v>
      </c>
    </row>
    <row r="8" spans="1:7" x14ac:dyDescent="0.25">
      <c r="A8" s="31" t="s">
        <v>31</v>
      </c>
      <c r="B8" s="411">
        <v>39220.97</v>
      </c>
      <c r="C8" s="6">
        <v>50781</v>
      </c>
      <c r="D8" s="6"/>
      <c r="E8" s="364">
        <v>46074.38</v>
      </c>
      <c r="F8" s="80">
        <f t="shared" si="1"/>
        <v>117.47384116201103</v>
      </c>
      <c r="G8" s="80">
        <f t="shared" si="0"/>
        <v>90.731533447549268</v>
      </c>
    </row>
    <row r="9" spans="1:7" x14ac:dyDescent="0.25">
      <c r="A9" s="41" t="s">
        <v>32</v>
      </c>
      <c r="B9" s="413">
        <f>SUM(B10)</f>
        <v>1463.94</v>
      </c>
      <c r="C9" s="38">
        <f>SUM(C10)</f>
        <v>4100</v>
      </c>
      <c r="D9" s="38">
        <f>SUM(D10)</f>
        <v>0</v>
      </c>
      <c r="E9" s="437">
        <f>SUM(E10)</f>
        <v>5585.14</v>
      </c>
      <c r="F9" s="77">
        <f t="shared" si="1"/>
        <v>381.51426971050728</v>
      </c>
      <c r="G9" s="77">
        <f t="shared" si="0"/>
        <v>136.22292682926832</v>
      </c>
    </row>
    <row r="10" spans="1:7" x14ac:dyDescent="0.25">
      <c r="A10" s="20" t="s">
        <v>47</v>
      </c>
      <c r="B10" s="411">
        <v>1463.94</v>
      </c>
      <c r="C10" s="6">
        <v>4100</v>
      </c>
      <c r="D10" s="6"/>
      <c r="E10" s="364">
        <v>5585.14</v>
      </c>
      <c r="F10" s="80">
        <f t="shared" si="1"/>
        <v>381.51426971050728</v>
      </c>
      <c r="G10" s="80">
        <f t="shared" si="0"/>
        <v>136.22292682926832</v>
      </c>
    </row>
    <row r="11" spans="1:7" ht="25.5" x14ac:dyDescent="0.25">
      <c r="A11" s="37" t="s">
        <v>29</v>
      </c>
      <c r="B11" s="439">
        <f>SUM(B12+B13)</f>
        <v>105365.66</v>
      </c>
      <c r="C11" s="38">
        <f>SUM(C12+C13)</f>
        <v>157050</v>
      </c>
      <c r="D11" s="38">
        <f>SUM(D12+D13)</f>
        <v>0</v>
      </c>
      <c r="E11" s="437">
        <f>SUM(E12+E13)</f>
        <v>144997</v>
      </c>
      <c r="F11" s="77">
        <f t="shared" si="1"/>
        <v>137.61314644638489</v>
      </c>
      <c r="G11" s="77">
        <f t="shared" si="0"/>
        <v>92.325374084686402</v>
      </c>
    </row>
    <row r="12" spans="1:7" ht="38.25" x14ac:dyDescent="0.25">
      <c r="A12" s="34" t="s">
        <v>99</v>
      </c>
      <c r="B12" s="411">
        <v>16457.66</v>
      </c>
      <c r="C12" s="6">
        <v>26930</v>
      </c>
      <c r="D12" s="6"/>
      <c r="E12" s="364">
        <v>14877</v>
      </c>
      <c r="F12" s="80">
        <f t="shared" si="1"/>
        <v>90.395596943915479</v>
      </c>
      <c r="G12" s="80">
        <f t="shared" si="0"/>
        <v>55.243223171184553</v>
      </c>
    </row>
    <row r="13" spans="1:7" x14ac:dyDescent="0.25">
      <c r="A13" s="34" t="s">
        <v>48</v>
      </c>
      <c r="B13" s="411">
        <v>88908</v>
      </c>
      <c r="C13" s="6">
        <v>130120</v>
      </c>
      <c r="D13" s="6"/>
      <c r="E13" s="364">
        <v>130120</v>
      </c>
      <c r="F13" s="80">
        <f t="shared" si="1"/>
        <v>146.35353399019212</v>
      </c>
      <c r="G13" s="80">
        <f t="shared" si="0"/>
        <v>100</v>
      </c>
    </row>
    <row r="14" spans="1:7" x14ac:dyDescent="0.25">
      <c r="A14" s="50" t="s">
        <v>49</v>
      </c>
      <c r="B14" s="439">
        <f>SUM(B15+B16+B17)</f>
        <v>1119861.5</v>
      </c>
      <c r="C14" s="38">
        <f>SUM(C15:C17)</f>
        <v>1369424</v>
      </c>
      <c r="D14" s="38">
        <f>SUM(D15:D17)</f>
        <v>0</v>
      </c>
      <c r="E14" s="437">
        <f>SUM(E15+E16+E17)</f>
        <v>1340316.8900000001</v>
      </c>
      <c r="F14" s="77">
        <f t="shared" si="1"/>
        <v>119.68595134309021</v>
      </c>
      <c r="G14" s="77">
        <f t="shared" si="0"/>
        <v>97.874499789692621</v>
      </c>
    </row>
    <row r="15" spans="1:7" x14ac:dyDescent="0.25">
      <c r="A15" s="34" t="s">
        <v>51</v>
      </c>
      <c r="B15" s="411"/>
      <c r="C15" s="6">
        <v>4705</v>
      </c>
      <c r="D15" s="6"/>
      <c r="E15" s="364">
        <v>4705</v>
      </c>
      <c r="F15" s="80" t="e">
        <f t="shared" si="1"/>
        <v>#DIV/0!</v>
      </c>
      <c r="G15" s="80">
        <f t="shared" si="0"/>
        <v>100</v>
      </c>
    </row>
    <row r="16" spans="1:7" x14ac:dyDescent="0.25">
      <c r="A16" s="34" t="s">
        <v>50</v>
      </c>
      <c r="B16" s="411">
        <v>14252.05</v>
      </c>
      <c r="C16" s="6">
        <v>14831</v>
      </c>
      <c r="D16" s="6"/>
      <c r="E16" s="364">
        <v>14830.27</v>
      </c>
      <c r="F16" s="80">
        <f t="shared" si="1"/>
        <v>104.05710055746367</v>
      </c>
      <c r="G16" s="80">
        <f t="shared" ref="G16:G17" si="2">SUM(E16/C16*100)</f>
        <v>99.995077877418922</v>
      </c>
    </row>
    <row r="17" spans="1:7" ht="25.5" x14ac:dyDescent="0.25">
      <c r="A17" s="34" t="s">
        <v>52</v>
      </c>
      <c r="B17" s="411">
        <v>1105609.45</v>
      </c>
      <c r="C17" s="6">
        <v>1349888</v>
      </c>
      <c r="D17" s="35"/>
      <c r="E17" s="364">
        <v>1320781.6200000001</v>
      </c>
      <c r="F17" s="80">
        <f t="shared" si="1"/>
        <v>119.46186060547875</v>
      </c>
      <c r="G17" s="80">
        <f t="shared" si="2"/>
        <v>97.843792966527602</v>
      </c>
    </row>
    <row r="18" spans="1:7" x14ac:dyDescent="0.25">
      <c r="A18" s="50" t="s">
        <v>100</v>
      </c>
      <c r="B18" s="439">
        <f>SUM(B19)</f>
        <v>3903.23</v>
      </c>
      <c r="C18" s="38">
        <f>SUM(C19)</f>
        <v>1404</v>
      </c>
      <c r="D18" s="47">
        <f>SUM(D19)</f>
        <v>0</v>
      </c>
      <c r="E18" s="362">
        <f>SUM(E19)</f>
        <v>679</v>
      </c>
      <c r="F18" s="77">
        <f t="shared" si="1"/>
        <v>17.395849078839831</v>
      </c>
      <c r="G18" s="77">
        <f>SUM(E18/C18*100)</f>
        <v>48.361823361823362</v>
      </c>
    </row>
    <row r="19" spans="1:7" ht="25.5" x14ac:dyDescent="0.25">
      <c r="A19" s="34" t="s">
        <v>101</v>
      </c>
      <c r="B19" s="411">
        <v>3903.23</v>
      </c>
      <c r="C19" s="6">
        <v>1404</v>
      </c>
      <c r="D19" s="6"/>
      <c r="E19" s="364">
        <v>679</v>
      </c>
      <c r="F19" s="80">
        <f t="shared" si="1"/>
        <v>17.395849078839831</v>
      </c>
      <c r="G19" s="80">
        <f>SUM(E19/C19*100)</f>
        <v>48.361823361823362</v>
      </c>
    </row>
    <row r="20" spans="1:7" x14ac:dyDescent="0.25">
      <c r="A20" s="9"/>
      <c r="B20" s="411"/>
      <c r="C20" s="6"/>
      <c r="D20" s="6"/>
      <c r="E20" s="364"/>
      <c r="F20" s="7"/>
      <c r="G20" s="7"/>
    </row>
    <row r="22" spans="1:7" ht="15.75" customHeight="1" x14ac:dyDescent="0.25">
      <c r="A22" s="544" t="s">
        <v>108</v>
      </c>
      <c r="B22" s="544"/>
      <c r="C22" s="544"/>
      <c r="D22" s="544"/>
      <c r="E22" s="544"/>
      <c r="F22" s="544"/>
      <c r="G22" s="544"/>
    </row>
    <row r="23" spans="1:7" ht="18" x14ac:dyDescent="0.25">
      <c r="A23" s="19"/>
      <c r="B23" s="19"/>
      <c r="C23" s="19"/>
      <c r="D23" s="19"/>
      <c r="E23" s="3"/>
      <c r="F23" s="3"/>
      <c r="G23" s="3"/>
    </row>
    <row r="24" spans="1:7" ht="25.5" x14ac:dyDescent="0.25">
      <c r="A24" s="499" t="s">
        <v>28</v>
      </c>
      <c r="B24" s="499" t="s">
        <v>248</v>
      </c>
      <c r="C24" s="499" t="s">
        <v>246</v>
      </c>
      <c r="D24" s="500" t="s">
        <v>247</v>
      </c>
      <c r="E24" s="499" t="s">
        <v>250</v>
      </c>
      <c r="F24" s="499" t="s">
        <v>105</v>
      </c>
      <c r="G24" s="499" t="s">
        <v>243</v>
      </c>
    </row>
    <row r="25" spans="1:7" x14ac:dyDescent="0.25">
      <c r="A25" s="71">
        <v>1</v>
      </c>
      <c r="B25" s="72">
        <v>2</v>
      </c>
      <c r="C25" s="71">
        <v>3</v>
      </c>
      <c r="D25" s="71">
        <v>4</v>
      </c>
      <c r="E25" s="71">
        <v>5</v>
      </c>
      <c r="F25" s="71">
        <v>6</v>
      </c>
      <c r="G25" s="71">
        <v>7</v>
      </c>
    </row>
    <row r="26" spans="1:7" x14ac:dyDescent="0.25">
      <c r="A26" s="51" t="s">
        <v>1</v>
      </c>
      <c r="B26" s="436">
        <f>SUM(B27+B29+B31+B34+B38)</f>
        <v>1268237.06</v>
      </c>
      <c r="C26" s="44">
        <f>SUM(C27+C29+C31+C34+C38)</f>
        <v>1582759</v>
      </c>
      <c r="D26" s="44">
        <f>SUM(D27+D29+D31+D34+D38)</f>
        <v>0</v>
      </c>
      <c r="E26" s="436">
        <f>SUM(E27+E29+E31+E34+E38)</f>
        <v>1528456.95</v>
      </c>
      <c r="F26" s="44">
        <f>SUM(E26/B26*100)</f>
        <v>120.51823733963427</v>
      </c>
      <c r="G26" s="44">
        <f t="shared" ref="G26:G35" si="3">SUM(E26/C26*100)</f>
        <v>96.569152347261962</v>
      </c>
    </row>
    <row r="27" spans="1:7" ht="15.75" customHeight="1" x14ac:dyDescent="0.25">
      <c r="A27" s="41" t="s">
        <v>30</v>
      </c>
      <c r="B27" s="413">
        <f>SUM(B28)</f>
        <v>39220.97</v>
      </c>
      <c r="C27" s="47">
        <f>SUM(C28)</f>
        <v>50781</v>
      </c>
      <c r="D27" s="47">
        <f>SUM(D28)</f>
        <v>0</v>
      </c>
      <c r="E27" s="362">
        <f>SUM(E28)</f>
        <v>46074.38</v>
      </c>
      <c r="F27" s="79">
        <f t="shared" ref="F27:F39" si="4">SUM(E27/B27*100)</f>
        <v>117.47384116201103</v>
      </c>
      <c r="G27" s="79">
        <f t="shared" si="3"/>
        <v>90.731533447549268</v>
      </c>
    </row>
    <row r="28" spans="1:7" x14ac:dyDescent="0.25">
      <c r="A28" s="31" t="s">
        <v>31</v>
      </c>
      <c r="B28" s="411">
        <v>39220.97</v>
      </c>
      <c r="C28" s="6">
        <v>50781</v>
      </c>
      <c r="D28" s="6"/>
      <c r="E28" s="364">
        <v>46074.38</v>
      </c>
      <c r="F28" s="80">
        <f t="shared" si="4"/>
        <v>117.47384116201103</v>
      </c>
      <c r="G28" s="80">
        <f t="shared" si="3"/>
        <v>90.731533447549268</v>
      </c>
    </row>
    <row r="29" spans="1:7" x14ac:dyDescent="0.25">
      <c r="A29" s="41" t="s">
        <v>32</v>
      </c>
      <c r="B29" s="439">
        <f>SUM(B30)</f>
        <v>720.26</v>
      </c>
      <c r="C29" s="38">
        <f>SUM(C30)</f>
        <v>4100</v>
      </c>
      <c r="D29" s="38">
        <f>SUM(D30)</f>
        <v>0</v>
      </c>
      <c r="E29" s="437">
        <f>SUM(E30)</f>
        <v>2580.66</v>
      </c>
      <c r="F29" s="77">
        <f t="shared" si="4"/>
        <v>358.29561547219055</v>
      </c>
      <c r="G29" s="79">
        <f t="shared" si="3"/>
        <v>62.942926829268288</v>
      </c>
    </row>
    <row r="30" spans="1:7" x14ac:dyDescent="0.25">
      <c r="A30" s="20" t="s">
        <v>47</v>
      </c>
      <c r="B30" s="411">
        <v>720.26</v>
      </c>
      <c r="C30" s="6">
        <v>4100</v>
      </c>
      <c r="D30" s="6"/>
      <c r="E30" s="364">
        <v>2580.66</v>
      </c>
      <c r="F30" s="78">
        <f t="shared" si="4"/>
        <v>358.29561547219055</v>
      </c>
      <c r="G30" s="80">
        <f t="shared" si="3"/>
        <v>62.942926829268288</v>
      </c>
    </row>
    <row r="31" spans="1:7" ht="25.5" x14ac:dyDescent="0.25">
      <c r="A31" s="37" t="s">
        <v>29</v>
      </c>
      <c r="B31" s="439">
        <f>SUM(B32+B33)</f>
        <v>99081.459999999992</v>
      </c>
      <c r="C31" s="38">
        <f>SUM(C32+C33)</f>
        <v>157050</v>
      </c>
      <c r="D31" s="38">
        <f>SUM(D32+D33)</f>
        <v>0</v>
      </c>
      <c r="E31" s="437">
        <f>SUM(E32+E33)</f>
        <v>139340.60999999999</v>
      </c>
      <c r="F31" s="77">
        <f t="shared" si="4"/>
        <v>140.63237461377739</v>
      </c>
      <c r="G31" s="79">
        <f t="shared" si="3"/>
        <v>88.72372492836675</v>
      </c>
    </row>
    <row r="32" spans="1:7" ht="38.25" x14ac:dyDescent="0.25">
      <c r="A32" s="34" t="s">
        <v>99</v>
      </c>
      <c r="B32" s="411">
        <v>10173.459999999999</v>
      </c>
      <c r="C32" s="6">
        <v>26930</v>
      </c>
      <c r="D32" s="6"/>
      <c r="E32" s="364">
        <v>9220.61</v>
      </c>
      <c r="F32" s="80">
        <f t="shared" si="4"/>
        <v>90.633963273065419</v>
      </c>
      <c r="G32" s="80">
        <f t="shared" si="3"/>
        <v>34.239175640549576</v>
      </c>
    </row>
    <row r="33" spans="1:7" x14ac:dyDescent="0.25">
      <c r="A33" s="34" t="s">
        <v>48</v>
      </c>
      <c r="B33" s="411">
        <v>88908</v>
      </c>
      <c r="C33" s="6">
        <v>130120</v>
      </c>
      <c r="D33" s="6"/>
      <c r="E33" s="364">
        <v>130120</v>
      </c>
      <c r="F33" s="80">
        <f t="shared" si="4"/>
        <v>146.35353399019212</v>
      </c>
      <c r="G33" s="80">
        <f t="shared" si="3"/>
        <v>100</v>
      </c>
    </row>
    <row r="34" spans="1:7" x14ac:dyDescent="0.25">
      <c r="A34" s="50" t="s">
        <v>49</v>
      </c>
      <c r="B34" s="437">
        <f>SUM(B35:B37)</f>
        <v>1125792.1600000001</v>
      </c>
      <c r="C34" s="38">
        <f>SUM(C35:C37)</f>
        <v>1369424</v>
      </c>
      <c r="D34" s="38">
        <f>SUM(D35:D37)</f>
        <v>0</v>
      </c>
      <c r="E34" s="437">
        <f>SUM(E35+E36+E37)</f>
        <v>1339570.22</v>
      </c>
      <c r="F34" s="77">
        <f t="shared" si="4"/>
        <v>118.98912317882902</v>
      </c>
      <c r="G34" s="79">
        <f t="shared" si="3"/>
        <v>97.819975405718012</v>
      </c>
    </row>
    <row r="35" spans="1:7" x14ac:dyDescent="0.25">
      <c r="A35" s="34" t="s">
        <v>51</v>
      </c>
      <c r="B35" s="411"/>
      <c r="C35" s="6">
        <v>4705</v>
      </c>
      <c r="D35" s="6"/>
      <c r="E35" s="364">
        <v>4705</v>
      </c>
      <c r="F35" s="80" t="e">
        <f t="shared" si="4"/>
        <v>#DIV/0!</v>
      </c>
      <c r="G35" s="80">
        <f t="shared" si="3"/>
        <v>100</v>
      </c>
    </row>
    <row r="36" spans="1:7" x14ac:dyDescent="0.25">
      <c r="A36" s="34" t="s">
        <v>50</v>
      </c>
      <c r="B36" s="411">
        <v>14252.05</v>
      </c>
      <c r="C36" s="6">
        <v>14831</v>
      </c>
      <c r="D36" s="6"/>
      <c r="E36" s="364">
        <v>14830.27</v>
      </c>
      <c r="F36" s="80">
        <f t="shared" si="4"/>
        <v>104.05710055746367</v>
      </c>
      <c r="G36" s="80">
        <f t="shared" ref="G36:G37" si="5">SUM(E36/C36*100)</f>
        <v>99.995077877418922</v>
      </c>
    </row>
    <row r="37" spans="1:7" ht="25.5" x14ac:dyDescent="0.25">
      <c r="A37" s="34" t="s">
        <v>52</v>
      </c>
      <c r="B37" s="411">
        <v>1111540.1100000001</v>
      </c>
      <c r="C37" s="6">
        <v>1349888</v>
      </c>
      <c r="D37" s="6"/>
      <c r="E37" s="364">
        <v>1320034.95</v>
      </c>
      <c r="F37" s="80">
        <f t="shared" si="4"/>
        <v>118.75729342776482</v>
      </c>
      <c r="G37" s="80">
        <f t="shared" si="5"/>
        <v>97.788479488668685</v>
      </c>
    </row>
    <row r="38" spans="1:7" x14ac:dyDescent="0.25">
      <c r="A38" s="50" t="s">
        <v>100</v>
      </c>
      <c r="B38" s="439">
        <f>SUM(B39)</f>
        <v>3422.21</v>
      </c>
      <c r="C38" s="38">
        <f>SUM(C39)</f>
        <v>1404</v>
      </c>
      <c r="D38" s="38">
        <f>SUM(D39)</f>
        <v>0</v>
      </c>
      <c r="E38" s="437">
        <f>SUM(E39)</f>
        <v>891.08</v>
      </c>
      <c r="F38" s="77">
        <f t="shared" si="4"/>
        <v>26.03814494142674</v>
      </c>
      <c r="G38" s="79">
        <f>SUM(E38/C38*100)</f>
        <v>63.467236467236468</v>
      </c>
    </row>
    <row r="39" spans="1:7" ht="25.5" x14ac:dyDescent="0.25">
      <c r="A39" s="34" t="s">
        <v>101</v>
      </c>
      <c r="B39" s="411">
        <v>3422.21</v>
      </c>
      <c r="C39" s="6">
        <v>1404</v>
      </c>
      <c r="D39" s="6"/>
      <c r="E39" s="364">
        <v>891.08</v>
      </c>
      <c r="F39" s="80">
        <f t="shared" si="4"/>
        <v>26.03814494142674</v>
      </c>
      <c r="G39" s="80">
        <f>SUM(E39/C39*100)</f>
        <v>63.467236467236468</v>
      </c>
    </row>
    <row r="40" spans="1:7" x14ac:dyDescent="0.25">
      <c r="A40" s="9"/>
      <c r="B40" s="411"/>
      <c r="C40" s="6"/>
      <c r="D40" s="6"/>
      <c r="E40" s="364"/>
      <c r="F40" s="7"/>
      <c r="G40" s="7"/>
    </row>
  </sheetData>
  <mergeCells count="2">
    <mergeCell ref="A2:G2"/>
    <mergeCell ref="A22:G22"/>
  </mergeCells>
  <pageMargins left="0.7" right="0.7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2"/>
  <sheetViews>
    <sheetView workbookViewId="0">
      <selection activeCell="E5" sqref="E5"/>
    </sheetView>
  </sheetViews>
  <sheetFormatPr defaultRowHeight="15" x14ac:dyDescent="0.25"/>
  <cols>
    <col min="1" max="1" width="37.7109375" customWidth="1"/>
    <col min="2" max="5" width="25.28515625" customWidth="1"/>
    <col min="6" max="6" width="16.7109375" customWidth="1"/>
    <col min="7" max="7" width="15.5703125" customWidth="1"/>
  </cols>
  <sheetData>
    <row r="1" spans="1:7" ht="18" x14ac:dyDescent="0.25">
      <c r="A1" s="2"/>
      <c r="B1" s="2"/>
      <c r="C1" s="2"/>
      <c r="D1" s="2"/>
      <c r="E1" s="3"/>
      <c r="F1" s="3"/>
      <c r="G1" s="3"/>
    </row>
    <row r="2" spans="1:7" ht="15.75" customHeight="1" x14ac:dyDescent="0.25">
      <c r="A2" s="544" t="s">
        <v>109</v>
      </c>
      <c r="B2" s="544"/>
      <c r="C2" s="544"/>
      <c r="D2" s="544"/>
      <c r="E2" s="544"/>
      <c r="F2" s="544"/>
      <c r="G2" s="544"/>
    </row>
    <row r="3" spans="1:7" ht="18" x14ac:dyDescent="0.25">
      <c r="A3" s="2"/>
      <c r="B3" s="2"/>
      <c r="C3" s="2"/>
      <c r="D3" s="2"/>
      <c r="E3" s="3"/>
      <c r="F3" s="3"/>
      <c r="G3" s="3"/>
    </row>
    <row r="4" spans="1:7" ht="25.5" x14ac:dyDescent="0.25">
      <c r="A4" s="1" t="s">
        <v>28</v>
      </c>
      <c r="B4" s="499" t="s">
        <v>248</v>
      </c>
      <c r="C4" s="499" t="s">
        <v>246</v>
      </c>
      <c r="D4" s="500" t="s">
        <v>247</v>
      </c>
      <c r="E4" s="499" t="s">
        <v>250</v>
      </c>
      <c r="F4" s="1" t="s">
        <v>118</v>
      </c>
      <c r="G4" s="1" t="s">
        <v>244</v>
      </c>
    </row>
    <row r="5" spans="1:7" s="82" customFormat="1" x14ac:dyDescent="0.25">
      <c r="A5" s="71">
        <v>1</v>
      </c>
      <c r="B5" s="72">
        <v>2</v>
      </c>
      <c r="C5" s="71">
        <v>3</v>
      </c>
      <c r="D5" s="71">
        <v>4</v>
      </c>
      <c r="E5" s="71">
        <v>5</v>
      </c>
      <c r="F5" s="71">
        <v>6</v>
      </c>
      <c r="G5" s="71">
        <v>7</v>
      </c>
    </row>
    <row r="6" spans="1:7" ht="15.75" customHeight="1" x14ac:dyDescent="0.25">
      <c r="A6" s="52" t="s">
        <v>9</v>
      </c>
      <c r="B6" s="496">
        <f>SUM(B7)</f>
        <v>1253784.4300000002</v>
      </c>
      <c r="C6" s="25">
        <f>SUM(C7)</f>
        <v>1582759</v>
      </c>
      <c r="D6" s="25">
        <f>SUM(D7)</f>
        <v>0</v>
      </c>
      <c r="E6" s="309">
        <f>SUM(E7)</f>
        <v>1528456.95</v>
      </c>
      <c r="F6" s="25">
        <f>SUM(E6/B6*100)</f>
        <v>121.90747575322816</v>
      </c>
      <c r="G6" s="25">
        <f>SUM(E6/C6*100)</f>
        <v>96.569152347261962</v>
      </c>
    </row>
    <row r="7" spans="1:7" ht="15.75" customHeight="1" x14ac:dyDescent="0.25">
      <c r="A7" s="48" t="s">
        <v>43</v>
      </c>
      <c r="B7" s="497">
        <f>SUM(B8:B10)</f>
        <v>1253784.4300000002</v>
      </c>
      <c r="C7" s="49">
        <f>SUM(C8:C10)</f>
        <v>1582759</v>
      </c>
      <c r="D7" s="49">
        <f>SUM(D8:D10)</f>
        <v>0</v>
      </c>
      <c r="E7" s="498">
        <f>SUM(E8:E10)</f>
        <v>1528456.95</v>
      </c>
      <c r="F7" s="38">
        <f t="shared" ref="F7:F10" si="0">SUM(E7/B7*100)</f>
        <v>121.90747575322816</v>
      </c>
      <c r="G7" s="38">
        <f>SUM(E7/C7*100)</f>
        <v>96.569152347261962</v>
      </c>
    </row>
    <row r="8" spans="1:7" ht="25.5" x14ac:dyDescent="0.25">
      <c r="A8" s="13" t="s">
        <v>44</v>
      </c>
      <c r="B8" s="411">
        <v>1154797.3400000001</v>
      </c>
      <c r="C8" s="6">
        <v>1480909</v>
      </c>
      <c r="D8" s="6"/>
      <c r="E8" s="364">
        <v>1429014.51</v>
      </c>
      <c r="F8" s="6">
        <f t="shared" si="0"/>
        <v>123.7459128542849</v>
      </c>
      <c r="G8" s="6">
        <f>SUM(E8/C8*100)</f>
        <v>96.495767802072919</v>
      </c>
    </row>
    <row r="9" spans="1:7" x14ac:dyDescent="0.25">
      <c r="A9" s="12" t="s">
        <v>45</v>
      </c>
      <c r="B9" s="411">
        <v>98987.09</v>
      </c>
      <c r="C9" s="6">
        <v>101850</v>
      </c>
      <c r="D9" s="6"/>
      <c r="E9" s="364">
        <v>99442.44</v>
      </c>
      <c r="F9" s="6">
        <f t="shared" si="0"/>
        <v>100.46000948204458</v>
      </c>
      <c r="G9" s="6">
        <f>SUM(E9/C9*100)</f>
        <v>97.636170839469813</v>
      </c>
    </row>
    <row r="10" spans="1:7" ht="25.5" x14ac:dyDescent="0.25">
      <c r="A10" s="33" t="s">
        <v>46</v>
      </c>
      <c r="B10" s="5"/>
      <c r="C10" s="6"/>
      <c r="D10" s="6"/>
      <c r="E10" s="6"/>
      <c r="F10" s="6" t="e">
        <f t="shared" si="0"/>
        <v>#DIV/0!</v>
      </c>
      <c r="G10" s="6" t="e">
        <f>SUM(E10/C10*100)</f>
        <v>#DIV/0!</v>
      </c>
    </row>
    <row r="11" spans="1:7" x14ac:dyDescent="0.25">
      <c r="A11" s="8"/>
      <c r="B11" s="5"/>
      <c r="C11" s="6"/>
      <c r="D11" s="6"/>
      <c r="E11" s="6"/>
      <c r="F11" s="7"/>
      <c r="G11" s="7"/>
    </row>
    <row r="12" spans="1:7" x14ac:dyDescent="0.25">
      <c r="A12" s="14"/>
      <c r="B12" s="5"/>
      <c r="C12" s="6"/>
      <c r="D12" s="6"/>
      <c r="E12" s="6"/>
      <c r="F12" s="7"/>
      <c r="G12" s="7"/>
    </row>
  </sheetData>
  <mergeCells count="1">
    <mergeCell ref="A2:G2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3"/>
  <sheetViews>
    <sheetView workbookViewId="0">
      <selection activeCell="G6" sqref="G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  <col min="8" max="8" width="16" customWidth="1"/>
    <col min="9" max="9" width="11.7109375" customWidth="1"/>
  </cols>
  <sheetData>
    <row r="1" spans="1:11" ht="18" customHeight="1" x14ac:dyDescent="0.25">
      <c r="A1" s="2"/>
      <c r="B1" s="2"/>
      <c r="C1" s="2"/>
      <c r="D1" s="2"/>
      <c r="E1" s="2"/>
      <c r="F1" s="2"/>
      <c r="G1" s="2"/>
      <c r="H1" s="2"/>
    </row>
    <row r="2" spans="1:11" ht="15.75" customHeight="1" x14ac:dyDescent="0.25">
      <c r="A2" s="578" t="s">
        <v>236</v>
      </c>
      <c r="B2" s="578"/>
      <c r="C2" s="578"/>
      <c r="D2" s="578"/>
      <c r="E2" s="578"/>
      <c r="F2" s="578"/>
      <c r="G2" s="578"/>
      <c r="H2" s="578"/>
      <c r="I2" s="578"/>
      <c r="J2" s="479"/>
      <c r="K2" s="479"/>
    </row>
    <row r="3" spans="1:11" ht="15.75" customHeight="1" x14ac:dyDescent="0.25">
      <c r="A3" s="578" t="s">
        <v>237</v>
      </c>
      <c r="B3" s="578"/>
      <c r="C3" s="578"/>
      <c r="D3" s="578"/>
      <c r="E3" s="578"/>
      <c r="F3" s="578"/>
      <c r="G3" s="578"/>
      <c r="H3" s="578"/>
      <c r="I3" s="578"/>
      <c r="J3" s="479"/>
      <c r="K3" s="479"/>
    </row>
    <row r="4" spans="1:11" ht="18" x14ac:dyDescent="0.25">
      <c r="A4" s="2"/>
      <c r="B4" s="2"/>
      <c r="C4" s="2"/>
      <c r="D4" s="2"/>
      <c r="E4" s="2"/>
      <c r="F4" s="2"/>
      <c r="G4" s="3"/>
      <c r="H4" s="3"/>
    </row>
    <row r="5" spans="1:11" ht="25.5" x14ac:dyDescent="0.25">
      <c r="A5" s="1" t="s">
        <v>2</v>
      </c>
      <c r="B5" s="87" t="s">
        <v>3</v>
      </c>
      <c r="C5" s="87" t="s">
        <v>21</v>
      </c>
      <c r="D5" s="1" t="s">
        <v>248</v>
      </c>
      <c r="E5" s="1" t="s">
        <v>246</v>
      </c>
      <c r="F5" s="1" t="s">
        <v>251</v>
      </c>
      <c r="G5" s="1" t="s">
        <v>250</v>
      </c>
      <c r="H5" s="1" t="s">
        <v>118</v>
      </c>
      <c r="I5" s="1" t="s">
        <v>245</v>
      </c>
    </row>
    <row r="6" spans="1:11" s="100" customFormat="1" x14ac:dyDescent="0.25">
      <c r="A6" s="1"/>
      <c r="B6" s="87"/>
      <c r="C6" s="87">
        <v>1</v>
      </c>
      <c r="D6" s="87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</row>
    <row r="7" spans="1:11" x14ac:dyDescent="0.25">
      <c r="A7" s="42"/>
      <c r="B7" s="43"/>
      <c r="C7" s="318" t="s">
        <v>33</v>
      </c>
      <c r="D7" s="440"/>
      <c r="E7" s="441"/>
      <c r="F7" s="441"/>
      <c r="G7" s="441"/>
      <c r="H7" s="103" t="e">
        <f>SUM(G7/D7*100)</f>
        <v>#DIV/0!</v>
      </c>
      <c r="I7" s="103" t="e">
        <f>SUM(G7/F7*100)</f>
        <v>#DIV/0!</v>
      </c>
    </row>
    <row r="8" spans="1:11" ht="25.5" x14ac:dyDescent="0.25">
      <c r="A8" s="48">
        <v>8</v>
      </c>
      <c r="B8" s="48"/>
      <c r="C8" s="48" t="s">
        <v>10</v>
      </c>
      <c r="D8" s="442"/>
      <c r="E8" s="443"/>
      <c r="F8" s="443"/>
      <c r="G8" s="443"/>
      <c r="H8" s="49" t="e">
        <f t="shared" ref="H8:H17" si="0">SUM(G8/D8*100)</f>
        <v>#DIV/0!</v>
      </c>
      <c r="I8" s="49" t="e">
        <f t="shared" ref="I8:I17" si="1">SUM(G8/F8*100)</f>
        <v>#DIV/0!</v>
      </c>
    </row>
    <row r="9" spans="1:11" x14ac:dyDescent="0.25">
      <c r="A9" s="8"/>
      <c r="B9" s="11">
        <v>84</v>
      </c>
      <c r="C9" s="11" t="s">
        <v>16</v>
      </c>
      <c r="D9" s="444"/>
      <c r="E9" s="445"/>
      <c r="F9" s="445"/>
      <c r="G9" s="445"/>
      <c r="H9" s="26" t="e">
        <f t="shared" si="0"/>
        <v>#DIV/0!</v>
      </c>
      <c r="I9" s="26" t="e">
        <f t="shared" si="1"/>
        <v>#DIV/0!</v>
      </c>
    </row>
    <row r="10" spans="1:11" s="100" customFormat="1" ht="38.25" x14ac:dyDescent="0.25">
      <c r="A10" s="8"/>
      <c r="B10" s="11">
        <v>843</v>
      </c>
      <c r="C10" s="29" t="s">
        <v>217</v>
      </c>
      <c r="D10" s="444"/>
      <c r="E10" s="445"/>
      <c r="F10" s="445"/>
      <c r="G10" s="445"/>
      <c r="H10" s="26" t="e">
        <f t="shared" si="0"/>
        <v>#DIV/0!</v>
      </c>
      <c r="I10" s="26" t="e">
        <f t="shared" si="1"/>
        <v>#DIV/0!</v>
      </c>
    </row>
    <row r="11" spans="1:11" s="100" customFormat="1" ht="24.75" customHeight="1" x14ac:dyDescent="0.25">
      <c r="A11" s="8"/>
      <c r="B11" s="11">
        <v>8431</v>
      </c>
      <c r="C11" s="29" t="s">
        <v>217</v>
      </c>
      <c r="D11" s="444"/>
      <c r="E11" s="445"/>
      <c r="F11" s="445"/>
      <c r="G11" s="445"/>
      <c r="H11" s="26" t="e">
        <f t="shared" si="0"/>
        <v>#DIV/0!</v>
      </c>
      <c r="I11" s="26" t="e">
        <f t="shared" si="1"/>
        <v>#DIV/0!</v>
      </c>
    </row>
    <row r="12" spans="1:11" x14ac:dyDescent="0.25">
      <c r="A12" s="8"/>
      <c r="B12" s="11"/>
      <c r="C12" s="29"/>
      <c r="D12" s="444"/>
      <c r="E12" s="445"/>
      <c r="F12" s="445"/>
      <c r="G12" s="445"/>
      <c r="H12" s="26" t="e">
        <f t="shared" si="0"/>
        <v>#DIV/0!</v>
      </c>
      <c r="I12" s="26" t="e">
        <f t="shared" si="1"/>
        <v>#DIV/0!</v>
      </c>
    </row>
    <row r="13" spans="1:11" x14ac:dyDescent="0.25">
      <c r="A13" s="52"/>
      <c r="B13" s="136"/>
      <c r="C13" s="318" t="s">
        <v>35</v>
      </c>
      <c r="D13" s="446">
        <v>14452.63</v>
      </c>
      <c r="E13" s="447">
        <f>E16</f>
        <v>0</v>
      </c>
      <c r="F13" s="447"/>
      <c r="G13" s="440">
        <f>G14</f>
        <v>0</v>
      </c>
      <c r="H13" s="103">
        <f t="shared" si="0"/>
        <v>0</v>
      </c>
      <c r="I13" s="103" t="e">
        <f>SUM(G13/E13*100)</f>
        <v>#DIV/0!</v>
      </c>
    </row>
    <row r="14" spans="1:11" ht="25.5" x14ac:dyDescent="0.25">
      <c r="A14" s="315">
        <v>5</v>
      </c>
      <c r="B14" s="316"/>
      <c r="C14" s="317" t="s">
        <v>11</v>
      </c>
      <c r="D14" s="442">
        <v>14452.63</v>
      </c>
      <c r="E14" s="443"/>
      <c r="F14" s="443"/>
      <c r="G14" s="442">
        <f>G15</f>
        <v>0</v>
      </c>
      <c r="H14" s="49">
        <f t="shared" si="0"/>
        <v>0</v>
      </c>
      <c r="I14" s="49" t="e">
        <f t="shared" si="1"/>
        <v>#DIV/0!</v>
      </c>
    </row>
    <row r="15" spans="1:11" s="100" customFormat="1" ht="27.75" customHeight="1" x14ac:dyDescent="0.25">
      <c r="A15" s="10"/>
      <c r="B15" s="11">
        <v>54</v>
      </c>
      <c r="C15" s="21" t="s">
        <v>17</v>
      </c>
      <c r="D15" s="444">
        <v>14452.63</v>
      </c>
      <c r="E15" s="445"/>
      <c r="F15" s="445"/>
      <c r="G15" s="444"/>
      <c r="H15" s="26">
        <f t="shared" si="0"/>
        <v>0</v>
      </c>
      <c r="I15" s="26" t="e">
        <f>SUM(G15/E15*100)</f>
        <v>#DIV/0!</v>
      </c>
    </row>
    <row r="16" spans="1:11" s="100" customFormat="1" ht="27.75" customHeight="1" x14ac:dyDescent="0.25">
      <c r="A16" s="10"/>
      <c r="B16" s="11">
        <v>543</v>
      </c>
      <c r="C16" s="21" t="s">
        <v>218</v>
      </c>
      <c r="D16" s="444">
        <v>14452.63</v>
      </c>
      <c r="E16" s="445"/>
      <c r="F16" s="445"/>
      <c r="G16" s="444"/>
      <c r="H16" s="26">
        <f t="shared" si="0"/>
        <v>0</v>
      </c>
      <c r="I16" s="26" t="e">
        <f>SUM(G16/E16*100)</f>
        <v>#DIV/0!</v>
      </c>
    </row>
    <row r="17" spans="1:9" ht="38.25" x14ac:dyDescent="0.25">
      <c r="A17" s="11"/>
      <c r="B17" s="11">
        <v>5431</v>
      </c>
      <c r="C17" s="21" t="s">
        <v>218</v>
      </c>
      <c r="D17" s="444">
        <v>14452.63</v>
      </c>
      <c r="E17" s="445"/>
      <c r="F17" s="445"/>
      <c r="G17" s="444"/>
      <c r="H17" s="26">
        <f t="shared" si="0"/>
        <v>0</v>
      </c>
      <c r="I17" s="26" t="e">
        <f t="shared" si="1"/>
        <v>#DIV/0!</v>
      </c>
    </row>
    <row r="18" spans="1:9" x14ac:dyDescent="0.25">
      <c r="I18" s="100"/>
    </row>
    <row r="19" spans="1:9" x14ac:dyDescent="0.25">
      <c r="I19" s="100"/>
    </row>
    <row r="20" spans="1:9" x14ac:dyDescent="0.25">
      <c r="I20" s="100"/>
    </row>
    <row r="21" spans="1:9" x14ac:dyDescent="0.25">
      <c r="I21" s="100"/>
    </row>
    <row r="22" spans="1:9" x14ac:dyDescent="0.25">
      <c r="I22" s="100"/>
    </row>
    <row r="23" spans="1:9" x14ac:dyDescent="0.25">
      <c r="I23" s="100"/>
    </row>
  </sheetData>
  <mergeCells count="2">
    <mergeCell ref="A3:I3"/>
    <mergeCell ref="A2:I2"/>
  </mergeCells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3"/>
  <sheetViews>
    <sheetView workbookViewId="0">
      <selection activeCell="D3" sqref="D3"/>
    </sheetView>
  </sheetViews>
  <sheetFormatPr defaultRowHeight="15" x14ac:dyDescent="0.25"/>
  <cols>
    <col min="1" max="5" width="25.28515625" customWidth="1"/>
    <col min="6" max="6" width="16.28515625" customWidth="1"/>
    <col min="7" max="7" width="10.28515625" customWidth="1"/>
  </cols>
  <sheetData>
    <row r="1" spans="1:7" ht="18" customHeight="1" x14ac:dyDescent="0.25">
      <c r="A1" s="578" t="s">
        <v>238</v>
      </c>
      <c r="B1" s="578"/>
      <c r="C1" s="578"/>
      <c r="D1" s="578"/>
      <c r="E1" s="578"/>
      <c r="F1" s="578"/>
      <c r="G1" s="578"/>
    </row>
    <row r="2" spans="1:7" ht="18" x14ac:dyDescent="0.25">
      <c r="A2" s="19"/>
      <c r="B2" s="19"/>
      <c r="C2" s="19"/>
      <c r="D2" s="19"/>
      <c r="E2" s="3"/>
      <c r="F2" s="3"/>
    </row>
    <row r="3" spans="1:7" ht="25.5" x14ac:dyDescent="0.25">
      <c r="A3" s="1" t="s">
        <v>28</v>
      </c>
      <c r="B3" s="1" t="s">
        <v>248</v>
      </c>
      <c r="C3" s="1" t="s">
        <v>246</v>
      </c>
      <c r="D3" s="1" t="s">
        <v>251</v>
      </c>
      <c r="E3" s="1" t="s">
        <v>250</v>
      </c>
      <c r="F3" s="1" t="s">
        <v>118</v>
      </c>
      <c r="G3" s="1" t="s">
        <v>245</v>
      </c>
    </row>
    <row r="4" spans="1:7" s="100" customFormat="1" x14ac:dyDescent="0.25">
      <c r="A4" s="1">
        <v>1</v>
      </c>
      <c r="B4" s="87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</row>
    <row r="5" spans="1:7" x14ac:dyDescent="0.25">
      <c r="A5" s="8" t="s">
        <v>33</v>
      </c>
      <c r="B5" s="440">
        <f>B6</f>
        <v>0</v>
      </c>
      <c r="C5" s="45"/>
      <c r="D5" s="45"/>
      <c r="E5" s="45"/>
      <c r="F5" s="103" t="e">
        <f>SUM(E5/B5*100)</f>
        <v>#DIV/0!</v>
      </c>
      <c r="G5" s="103" t="e">
        <f>SUM(E5/D5*100)</f>
        <v>#DIV/0!</v>
      </c>
    </row>
    <row r="6" spans="1:7" ht="25.5" x14ac:dyDescent="0.25">
      <c r="A6" s="8" t="s">
        <v>34</v>
      </c>
      <c r="B6" s="448">
        <f>B7</f>
        <v>0</v>
      </c>
      <c r="C6" s="47"/>
      <c r="D6" s="47"/>
      <c r="E6" s="47"/>
      <c r="F6" s="38" t="e">
        <f t="shared" ref="F6:F13" si="0">SUM(E6/B6*100)</f>
        <v>#DIV/0!</v>
      </c>
      <c r="G6" s="38" t="e">
        <f t="shared" ref="G6:G8" si="1">SUM(E6/D6*100)</f>
        <v>#DIV/0!</v>
      </c>
    </row>
    <row r="7" spans="1:7" x14ac:dyDescent="0.25">
      <c r="A7" s="11" t="s">
        <v>223</v>
      </c>
      <c r="B7" s="411"/>
      <c r="C7" s="6"/>
      <c r="D7" s="6"/>
      <c r="E7" s="6"/>
      <c r="F7" s="26" t="e">
        <f t="shared" si="0"/>
        <v>#DIV/0!</v>
      </c>
      <c r="G7" s="26" t="e">
        <f t="shared" si="1"/>
        <v>#DIV/0!</v>
      </c>
    </row>
    <row r="8" spans="1:7" x14ac:dyDescent="0.25">
      <c r="A8" s="13"/>
      <c r="B8" s="438"/>
      <c r="C8" s="6"/>
      <c r="D8" s="6"/>
      <c r="E8" s="364"/>
      <c r="F8" s="26" t="e">
        <f t="shared" si="0"/>
        <v>#DIV/0!</v>
      </c>
      <c r="G8" s="26" t="e">
        <f t="shared" si="1"/>
        <v>#DIV/0!</v>
      </c>
    </row>
    <row r="9" spans="1:7" x14ac:dyDescent="0.25">
      <c r="A9" s="8" t="s">
        <v>35</v>
      </c>
      <c r="B9" s="520">
        <v>14452.63</v>
      </c>
      <c r="C9" s="45">
        <f>C11</f>
        <v>0</v>
      </c>
      <c r="D9" s="45"/>
      <c r="E9" s="419">
        <f>E10</f>
        <v>0</v>
      </c>
      <c r="F9" s="103">
        <f t="shared" si="0"/>
        <v>0</v>
      </c>
      <c r="G9" s="103" t="e">
        <f>SUM(E9/C9*100)</f>
        <v>#DIV/0!</v>
      </c>
    </row>
    <row r="10" spans="1:7" x14ac:dyDescent="0.25">
      <c r="A10" s="50" t="s">
        <v>49</v>
      </c>
      <c r="B10" s="521">
        <v>14452.63</v>
      </c>
      <c r="C10" s="47"/>
      <c r="D10" s="47"/>
      <c r="E10" s="362">
        <f>E11</f>
        <v>0</v>
      </c>
      <c r="F10" s="38">
        <f t="shared" si="0"/>
        <v>0</v>
      </c>
      <c r="G10" s="38" t="e">
        <f t="shared" ref="G10:G13" si="2">SUM(E10/C10*100)</f>
        <v>#DIV/0!</v>
      </c>
    </row>
    <row r="11" spans="1:7" ht="25.5" x14ac:dyDescent="0.25">
      <c r="A11" s="34" t="s">
        <v>52</v>
      </c>
      <c r="B11" s="522">
        <v>14452.63</v>
      </c>
      <c r="C11" s="6"/>
      <c r="D11" s="6"/>
      <c r="E11" s="364"/>
      <c r="F11" s="35">
        <f t="shared" si="0"/>
        <v>0</v>
      </c>
      <c r="G11" s="35" t="e">
        <f t="shared" si="2"/>
        <v>#DIV/0!</v>
      </c>
    </row>
    <row r="12" spans="1:7" x14ac:dyDescent="0.25">
      <c r="A12" s="20"/>
      <c r="B12" s="5"/>
      <c r="C12" s="6"/>
      <c r="D12" s="6"/>
      <c r="E12" s="364"/>
      <c r="F12" s="35" t="e">
        <f t="shared" si="0"/>
        <v>#DIV/0!</v>
      </c>
      <c r="G12" s="35" t="e">
        <f t="shared" si="2"/>
        <v>#DIV/0!</v>
      </c>
    </row>
    <row r="13" spans="1:7" x14ac:dyDescent="0.25">
      <c r="A13" s="9"/>
      <c r="B13" s="5"/>
      <c r="C13" s="6"/>
      <c r="D13" s="6"/>
      <c r="E13" s="364"/>
      <c r="F13" s="35" t="e">
        <f t="shared" si="0"/>
        <v>#DIV/0!</v>
      </c>
      <c r="G13" s="35" t="e">
        <f t="shared" si="2"/>
        <v>#DIV/0!</v>
      </c>
    </row>
  </sheetData>
  <mergeCells count="1">
    <mergeCell ref="A1:G1"/>
  </mergeCell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21"/>
  <sheetViews>
    <sheetView tabSelected="1" zoomScaleNormal="100" workbookViewId="0">
      <selection activeCell="M11" sqref="M1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7" width="25.28515625" customWidth="1"/>
    <col min="8" max="8" width="17.7109375" customWidth="1"/>
  </cols>
  <sheetData>
    <row r="1" spans="1:8" ht="18" customHeight="1" x14ac:dyDescent="0.25">
      <c r="A1" s="544" t="s">
        <v>110</v>
      </c>
      <c r="B1" s="544"/>
      <c r="C1" s="544"/>
      <c r="D1" s="544"/>
      <c r="E1" s="544"/>
      <c r="F1" s="544"/>
      <c r="G1" s="544"/>
      <c r="H1" s="544"/>
    </row>
    <row r="2" spans="1:8" ht="18" x14ac:dyDescent="0.25">
      <c r="A2" s="19"/>
      <c r="B2" s="19"/>
      <c r="C2" s="19"/>
      <c r="D2" s="19"/>
      <c r="E2" s="85"/>
      <c r="F2" s="19"/>
      <c r="G2" s="3"/>
      <c r="H2" s="3"/>
    </row>
    <row r="3" spans="1:8" ht="18" customHeight="1" x14ac:dyDescent="0.25">
      <c r="A3" s="544" t="s">
        <v>111</v>
      </c>
      <c r="B3" s="544"/>
      <c r="C3" s="544"/>
      <c r="D3" s="544"/>
      <c r="E3" s="544"/>
      <c r="F3" s="544"/>
      <c r="G3" s="544"/>
      <c r="H3" s="544"/>
    </row>
    <row r="4" spans="1:8" ht="18" x14ac:dyDescent="0.25">
      <c r="A4" s="2"/>
      <c r="B4" s="2"/>
      <c r="C4" s="2"/>
      <c r="D4" s="2"/>
      <c r="E4" s="2"/>
      <c r="F4" s="2"/>
      <c r="G4" s="3"/>
      <c r="H4" s="3"/>
    </row>
    <row r="5" spans="1:8" ht="25.5" x14ac:dyDescent="0.25">
      <c r="A5" s="649" t="s">
        <v>13</v>
      </c>
      <c r="B5" s="649"/>
      <c r="C5" s="649"/>
      <c r="D5" s="1" t="s">
        <v>14</v>
      </c>
      <c r="E5" s="1" t="s">
        <v>246</v>
      </c>
      <c r="F5" s="1" t="s">
        <v>251</v>
      </c>
      <c r="G5" s="1" t="s">
        <v>250</v>
      </c>
      <c r="H5" s="1" t="s">
        <v>239</v>
      </c>
    </row>
    <row r="6" spans="1:8" s="82" customFormat="1" x14ac:dyDescent="0.25">
      <c r="A6" s="176"/>
      <c r="B6" s="177"/>
      <c r="C6" s="178"/>
      <c r="D6" s="72">
        <v>1</v>
      </c>
      <c r="E6" s="71">
        <v>2</v>
      </c>
      <c r="F6" s="71">
        <v>3</v>
      </c>
      <c r="G6" s="71">
        <v>4</v>
      </c>
      <c r="H6" s="71">
        <v>5</v>
      </c>
    </row>
    <row r="7" spans="1:8" s="82" customFormat="1" ht="43.9" customHeight="1" x14ac:dyDescent="0.25">
      <c r="A7" s="181"/>
      <c r="B7" s="179" t="s">
        <v>222</v>
      </c>
      <c r="C7" s="180"/>
      <c r="D7" s="350" t="s">
        <v>221</v>
      </c>
      <c r="E7" s="182">
        <f>SUM(E8+E47+E183)</f>
        <v>1582759</v>
      </c>
      <c r="F7" s="182">
        <f>SUM(F8+F47+F183)</f>
        <v>0</v>
      </c>
      <c r="G7" s="351">
        <f>SUM(G8+G47+G183)</f>
        <v>1528456.95</v>
      </c>
      <c r="H7" s="480">
        <f>G7/E7*100</f>
        <v>96.569152347261962</v>
      </c>
    </row>
    <row r="8" spans="1:8" ht="26.45" customHeight="1" x14ac:dyDescent="0.25">
      <c r="A8" s="651" t="s">
        <v>53</v>
      </c>
      <c r="B8" s="651"/>
      <c r="C8" s="651"/>
      <c r="D8" s="352" t="s">
        <v>54</v>
      </c>
      <c r="E8" s="54">
        <f t="shared" ref="E8:G8" si="0">SUM(E9)</f>
        <v>33591</v>
      </c>
      <c r="F8" s="54">
        <f t="shared" si="0"/>
        <v>0</v>
      </c>
      <c r="G8" s="353">
        <f t="shared" si="0"/>
        <v>28884.42</v>
      </c>
      <c r="H8" s="481">
        <f t="shared" ref="H8:H82" si="1">G8/E8*100</f>
        <v>85.988568366526735</v>
      </c>
    </row>
    <row r="9" spans="1:8" ht="26.45" customHeight="1" x14ac:dyDescent="0.25">
      <c r="A9" s="654" t="s">
        <v>55</v>
      </c>
      <c r="B9" s="654"/>
      <c r="C9" s="654"/>
      <c r="D9" s="354" t="s">
        <v>56</v>
      </c>
      <c r="E9" s="53">
        <f>SUM(E10+E34+E23)</f>
        <v>33591</v>
      </c>
      <c r="F9" s="53">
        <f>SUM(F10+F34)</f>
        <v>0</v>
      </c>
      <c r="G9" s="355">
        <f>SUM(G10+G34+G23)</f>
        <v>28884.42</v>
      </c>
      <c r="H9" s="482">
        <f t="shared" si="1"/>
        <v>85.988568366526735</v>
      </c>
    </row>
    <row r="10" spans="1:8" ht="14.45" customHeight="1" x14ac:dyDescent="0.25">
      <c r="A10" s="580" t="s">
        <v>57</v>
      </c>
      <c r="B10" s="580"/>
      <c r="C10" s="580"/>
      <c r="D10" s="371" t="s">
        <v>58</v>
      </c>
      <c r="E10" s="209">
        <f t="shared" ref="E10:G10" si="2">SUM(E11)</f>
        <v>14055</v>
      </c>
      <c r="F10" s="209">
        <f t="shared" si="2"/>
        <v>0</v>
      </c>
      <c r="G10" s="356">
        <f t="shared" si="2"/>
        <v>9349.1499999999978</v>
      </c>
      <c r="H10" s="483">
        <f t="shared" si="1"/>
        <v>66.51832088224829</v>
      </c>
    </row>
    <row r="11" spans="1:8" x14ac:dyDescent="0.25">
      <c r="A11" s="581">
        <v>3</v>
      </c>
      <c r="B11" s="581"/>
      <c r="C11" s="581"/>
      <c r="D11" s="357" t="s">
        <v>6</v>
      </c>
      <c r="E11" s="175">
        <f t="shared" ref="E11:G11" si="3">SUM(E12+E19)</f>
        <v>14055</v>
      </c>
      <c r="F11" s="175">
        <f t="shared" si="3"/>
        <v>0</v>
      </c>
      <c r="G11" s="358">
        <f t="shared" si="3"/>
        <v>9349.1499999999978</v>
      </c>
      <c r="H11" s="484">
        <f t="shared" si="1"/>
        <v>66.51832088224829</v>
      </c>
    </row>
    <row r="12" spans="1:8" x14ac:dyDescent="0.25">
      <c r="A12" s="582">
        <v>31</v>
      </c>
      <c r="B12" s="583"/>
      <c r="C12" s="584"/>
      <c r="D12" s="359" t="s">
        <v>7</v>
      </c>
      <c r="E12" s="91">
        <f>SUM(E13+E15+E17)</f>
        <v>14040</v>
      </c>
      <c r="F12" s="91">
        <f t="shared" ref="F12:G12" si="4">SUM(F13+F15+F17)</f>
        <v>0</v>
      </c>
      <c r="G12" s="360">
        <f t="shared" si="4"/>
        <v>9340.0999999999985</v>
      </c>
      <c r="H12" s="486">
        <f t="shared" si="1"/>
        <v>66.524928774928753</v>
      </c>
    </row>
    <row r="13" spans="1:8" s="100" customFormat="1" x14ac:dyDescent="0.25">
      <c r="A13" s="196">
        <v>311</v>
      </c>
      <c r="B13" s="197"/>
      <c r="C13" s="188"/>
      <c r="D13" s="361" t="s">
        <v>193</v>
      </c>
      <c r="E13" s="47">
        <v>10941</v>
      </c>
      <c r="F13" s="47">
        <f t="shared" ref="F13:G13" si="5">SUM(F14)</f>
        <v>0</v>
      </c>
      <c r="G13" s="362">
        <f t="shared" si="5"/>
        <v>6941.2</v>
      </c>
      <c r="H13" s="485">
        <f t="shared" si="1"/>
        <v>63.442098528470893</v>
      </c>
    </row>
    <row r="14" spans="1:8" s="100" customFormat="1" x14ac:dyDescent="0.25">
      <c r="A14" s="198">
        <v>3111</v>
      </c>
      <c r="B14" s="86"/>
      <c r="C14" s="189"/>
      <c r="D14" s="363" t="s">
        <v>137</v>
      </c>
      <c r="E14" s="101"/>
      <c r="F14" s="101"/>
      <c r="G14" s="364">
        <v>6941.2</v>
      </c>
      <c r="H14" s="487" t="e">
        <f t="shared" si="1"/>
        <v>#DIV/0!</v>
      </c>
    </row>
    <row r="15" spans="1:8" s="100" customFormat="1" x14ac:dyDescent="0.25">
      <c r="A15" s="196">
        <v>312</v>
      </c>
      <c r="B15" s="197"/>
      <c r="C15" s="188"/>
      <c r="D15" s="361" t="s">
        <v>139</v>
      </c>
      <c r="E15" s="47">
        <v>1294</v>
      </c>
      <c r="F15" s="47">
        <f t="shared" ref="F15:G15" si="6">SUM(F16)</f>
        <v>0</v>
      </c>
      <c r="G15" s="362">
        <f t="shared" si="6"/>
        <v>1293.58</v>
      </c>
      <c r="H15" s="485">
        <f t="shared" si="1"/>
        <v>99.967542503863982</v>
      </c>
    </row>
    <row r="16" spans="1:8" s="100" customFormat="1" x14ac:dyDescent="0.25">
      <c r="A16" s="198">
        <v>3121</v>
      </c>
      <c r="B16" s="86"/>
      <c r="C16" s="189"/>
      <c r="D16" s="363" t="s">
        <v>139</v>
      </c>
      <c r="E16" s="101"/>
      <c r="F16" s="101"/>
      <c r="G16" s="364">
        <v>1293.58</v>
      </c>
      <c r="H16" s="487" t="e">
        <f t="shared" si="1"/>
        <v>#DIV/0!</v>
      </c>
    </row>
    <row r="17" spans="1:8" s="100" customFormat="1" x14ac:dyDescent="0.25">
      <c r="A17" s="196">
        <v>313</v>
      </c>
      <c r="B17" s="197"/>
      <c r="C17" s="188"/>
      <c r="D17" s="361" t="s">
        <v>140</v>
      </c>
      <c r="E17" s="47">
        <v>1805</v>
      </c>
      <c r="F17" s="47">
        <f t="shared" ref="F17:G17" si="7">SUM(F18)</f>
        <v>0</v>
      </c>
      <c r="G17" s="362">
        <f t="shared" si="7"/>
        <v>1105.32</v>
      </c>
      <c r="H17" s="485">
        <f t="shared" si="1"/>
        <v>61.236565096952901</v>
      </c>
    </row>
    <row r="18" spans="1:8" s="100" customFormat="1" ht="25.5" x14ac:dyDescent="0.25">
      <c r="A18" s="198">
        <v>3132</v>
      </c>
      <c r="B18" s="86"/>
      <c r="C18" s="189"/>
      <c r="D18" s="363" t="s">
        <v>194</v>
      </c>
      <c r="E18" s="101"/>
      <c r="F18" s="101"/>
      <c r="G18" s="364">
        <v>1105.32</v>
      </c>
      <c r="H18" s="487" t="e">
        <f t="shared" si="1"/>
        <v>#DIV/0!</v>
      </c>
    </row>
    <row r="19" spans="1:8" x14ac:dyDescent="0.25">
      <c r="A19" s="582">
        <v>32</v>
      </c>
      <c r="B19" s="583"/>
      <c r="C19" s="584"/>
      <c r="D19" s="359" t="s">
        <v>15</v>
      </c>
      <c r="E19" s="91">
        <f t="shared" ref="E19:G19" si="8">SUM(E20)</f>
        <v>15</v>
      </c>
      <c r="F19" s="91">
        <f t="shared" si="8"/>
        <v>0</v>
      </c>
      <c r="G19" s="360">
        <f t="shared" si="8"/>
        <v>9.0500000000000007</v>
      </c>
      <c r="H19" s="484">
        <f t="shared" si="1"/>
        <v>60.333333333333336</v>
      </c>
    </row>
    <row r="20" spans="1:8" s="100" customFormat="1" x14ac:dyDescent="0.25">
      <c r="A20" s="196">
        <v>321</v>
      </c>
      <c r="B20" s="197"/>
      <c r="C20" s="188"/>
      <c r="D20" s="361" t="s">
        <v>143</v>
      </c>
      <c r="E20" s="47">
        <v>15</v>
      </c>
      <c r="F20" s="47">
        <f>SUM(F21:F22)</f>
        <v>0</v>
      </c>
      <c r="G20" s="362">
        <f>SUM(G21:G22)</f>
        <v>9.0500000000000007</v>
      </c>
      <c r="H20" s="485">
        <f t="shared" si="1"/>
        <v>60.333333333333336</v>
      </c>
    </row>
    <row r="21" spans="1:8" s="100" customFormat="1" x14ac:dyDescent="0.25">
      <c r="A21" s="585">
        <v>3211</v>
      </c>
      <c r="B21" s="586"/>
      <c r="C21" s="587"/>
      <c r="D21" s="365" t="s">
        <v>144</v>
      </c>
      <c r="E21" s="320"/>
      <c r="F21" s="320"/>
      <c r="G21" s="366">
        <v>9.0500000000000007</v>
      </c>
      <c r="H21" s="487" t="e">
        <f t="shared" si="1"/>
        <v>#DIV/0!</v>
      </c>
    </row>
    <row r="22" spans="1:8" s="100" customFormat="1" ht="25.5" x14ac:dyDescent="0.25">
      <c r="A22" s="198">
        <v>3212</v>
      </c>
      <c r="B22" s="86"/>
      <c r="C22" s="189"/>
      <c r="D22" s="363" t="s">
        <v>195</v>
      </c>
      <c r="E22" s="101"/>
      <c r="F22" s="101"/>
      <c r="G22" s="364">
        <v>0</v>
      </c>
      <c r="H22" s="487" t="e">
        <f t="shared" si="1"/>
        <v>#DIV/0!</v>
      </c>
    </row>
    <row r="23" spans="1:8" s="100" customFormat="1" ht="15" customHeight="1" x14ac:dyDescent="0.25">
      <c r="A23" s="580" t="s">
        <v>254</v>
      </c>
      <c r="B23" s="580"/>
      <c r="C23" s="580"/>
      <c r="D23" s="371" t="s">
        <v>255</v>
      </c>
      <c r="E23" s="209">
        <f t="shared" ref="E23:G23" si="9">SUM(E24)</f>
        <v>4705</v>
      </c>
      <c r="F23" s="209">
        <f t="shared" si="9"/>
        <v>0</v>
      </c>
      <c r="G23" s="525">
        <f t="shared" si="9"/>
        <v>4705</v>
      </c>
      <c r="H23" s="483">
        <f t="shared" ref="H23:H33" si="10">G23/E23*100</f>
        <v>100</v>
      </c>
    </row>
    <row r="24" spans="1:8" s="100" customFormat="1" x14ac:dyDescent="0.25">
      <c r="A24" s="581">
        <v>3</v>
      </c>
      <c r="B24" s="581"/>
      <c r="C24" s="581"/>
      <c r="D24" s="357" t="s">
        <v>6</v>
      </c>
      <c r="E24" s="175">
        <f t="shared" ref="E24:F24" si="11">SUM(E25+E38)</f>
        <v>4705</v>
      </c>
      <c r="F24" s="175">
        <f t="shared" si="11"/>
        <v>0</v>
      </c>
      <c r="G24" s="526">
        <f>SUM(G25)</f>
        <v>4705</v>
      </c>
      <c r="H24" s="484">
        <f t="shared" si="10"/>
        <v>100</v>
      </c>
    </row>
    <row r="25" spans="1:8" s="100" customFormat="1" x14ac:dyDescent="0.25">
      <c r="A25" s="582">
        <v>31</v>
      </c>
      <c r="B25" s="583"/>
      <c r="C25" s="584"/>
      <c r="D25" s="359" t="s">
        <v>7</v>
      </c>
      <c r="E25" s="91">
        <f>SUM(E26+E28+E30)</f>
        <v>4705</v>
      </c>
      <c r="F25" s="91">
        <f t="shared" ref="F25" si="12">SUM(F26+F34+F36)</f>
        <v>0</v>
      </c>
      <c r="G25" s="527">
        <f>SUM(G26+G28+G30)</f>
        <v>4705</v>
      </c>
      <c r="H25" s="486">
        <f t="shared" si="10"/>
        <v>100</v>
      </c>
    </row>
    <row r="26" spans="1:8" s="100" customFormat="1" x14ac:dyDescent="0.25">
      <c r="A26" s="517">
        <v>311</v>
      </c>
      <c r="B26" s="518"/>
      <c r="C26" s="519"/>
      <c r="D26" s="361" t="s">
        <v>193</v>
      </c>
      <c r="E26" s="47">
        <v>4000</v>
      </c>
      <c r="F26" s="47">
        <f t="shared" ref="F26" si="13">SUM(F33)</f>
        <v>0</v>
      </c>
      <c r="G26" s="528">
        <v>4000</v>
      </c>
      <c r="H26" s="485">
        <f t="shared" si="10"/>
        <v>100</v>
      </c>
    </row>
    <row r="27" spans="1:8" s="100" customFormat="1" x14ac:dyDescent="0.25">
      <c r="A27" s="514">
        <v>3111</v>
      </c>
      <c r="B27" s="515"/>
      <c r="C27" s="516"/>
      <c r="D27" s="363" t="s">
        <v>137</v>
      </c>
      <c r="E27" s="101"/>
      <c r="F27" s="101"/>
      <c r="G27" s="364">
        <v>4000</v>
      </c>
      <c r="H27" s="487" t="e">
        <f t="shared" si="10"/>
        <v>#DIV/0!</v>
      </c>
    </row>
    <row r="28" spans="1:8" s="100" customFormat="1" x14ac:dyDescent="0.25">
      <c r="A28" s="517">
        <v>313</v>
      </c>
      <c r="B28" s="518"/>
      <c r="C28" s="519"/>
      <c r="D28" s="361" t="s">
        <v>140</v>
      </c>
      <c r="E28" s="47">
        <v>700</v>
      </c>
      <c r="F28" s="47">
        <f t="shared" ref="F28:G28" si="14">SUM(F29)</f>
        <v>0</v>
      </c>
      <c r="G28" s="362">
        <f t="shared" si="14"/>
        <v>700</v>
      </c>
      <c r="H28" s="485">
        <f t="shared" si="10"/>
        <v>100</v>
      </c>
    </row>
    <row r="29" spans="1:8" s="100" customFormat="1" ht="25.5" x14ac:dyDescent="0.25">
      <c r="A29" s="514">
        <v>3132</v>
      </c>
      <c r="B29" s="515"/>
      <c r="C29" s="516"/>
      <c r="D29" s="363" t="s">
        <v>194</v>
      </c>
      <c r="E29" s="101"/>
      <c r="F29" s="101"/>
      <c r="G29" s="364">
        <v>700</v>
      </c>
      <c r="H29" s="487" t="e">
        <f t="shared" si="10"/>
        <v>#DIV/0!</v>
      </c>
    </row>
    <row r="30" spans="1:8" s="100" customFormat="1" x14ac:dyDescent="0.25">
      <c r="A30" s="582">
        <v>32</v>
      </c>
      <c r="B30" s="583"/>
      <c r="C30" s="584"/>
      <c r="D30" s="359" t="s">
        <v>15</v>
      </c>
      <c r="E30" s="91">
        <f t="shared" ref="E30:G30" si="15">SUM(E31)</f>
        <v>5</v>
      </c>
      <c r="F30" s="91">
        <f t="shared" si="15"/>
        <v>0</v>
      </c>
      <c r="G30" s="360">
        <f t="shared" si="15"/>
        <v>5</v>
      </c>
      <c r="H30" s="484">
        <f t="shared" si="10"/>
        <v>100</v>
      </c>
    </row>
    <row r="31" spans="1:8" s="100" customFormat="1" x14ac:dyDescent="0.25">
      <c r="A31" s="517">
        <v>321</v>
      </c>
      <c r="B31" s="518"/>
      <c r="C31" s="519"/>
      <c r="D31" s="361" t="s">
        <v>143</v>
      </c>
      <c r="E31" s="47">
        <v>5</v>
      </c>
      <c r="F31" s="47">
        <f>SUM(F32:F33)</f>
        <v>0</v>
      </c>
      <c r="G31" s="362">
        <f>SUM(G32:G33)</f>
        <v>5</v>
      </c>
      <c r="H31" s="485">
        <f t="shared" si="10"/>
        <v>100</v>
      </c>
    </row>
    <row r="32" spans="1:8" s="100" customFormat="1" x14ac:dyDescent="0.25">
      <c r="A32" s="585">
        <v>3211</v>
      </c>
      <c r="B32" s="586"/>
      <c r="C32" s="587"/>
      <c r="D32" s="365" t="s">
        <v>144</v>
      </c>
      <c r="E32" s="320"/>
      <c r="F32" s="320"/>
      <c r="G32" s="366">
        <v>5</v>
      </c>
      <c r="H32" s="487" t="e">
        <f t="shared" si="10"/>
        <v>#DIV/0!</v>
      </c>
    </row>
    <row r="33" spans="1:8" s="100" customFormat="1" ht="25.5" x14ac:dyDescent="0.25">
      <c r="A33" s="514">
        <v>3212</v>
      </c>
      <c r="B33" s="515"/>
      <c r="C33" s="516"/>
      <c r="D33" s="363" t="s">
        <v>195</v>
      </c>
      <c r="E33" s="101"/>
      <c r="F33" s="101"/>
      <c r="G33" s="364">
        <v>0</v>
      </c>
      <c r="H33" s="487" t="e">
        <f t="shared" si="10"/>
        <v>#DIV/0!</v>
      </c>
    </row>
    <row r="34" spans="1:8" x14ac:dyDescent="0.25">
      <c r="A34" s="210" t="s">
        <v>59</v>
      </c>
      <c r="B34" s="211"/>
      <c r="C34" s="211"/>
      <c r="D34" s="367" t="s">
        <v>60</v>
      </c>
      <c r="E34" s="319">
        <f t="shared" ref="E34:G34" si="16">SUM(E35)</f>
        <v>14831</v>
      </c>
      <c r="F34" s="319">
        <f t="shared" si="16"/>
        <v>0</v>
      </c>
      <c r="G34" s="368">
        <f t="shared" si="16"/>
        <v>14830.27</v>
      </c>
      <c r="H34" s="483">
        <f t="shared" si="1"/>
        <v>99.995077877418922</v>
      </c>
    </row>
    <row r="35" spans="1:8" s="70" customFormat="1" x14ac:dyDescent="0.25">
      <c r="A35" s="302">
        <v>3</v>
      </c>
      <c r="B35" s="252"/>
      <c r="C35" s="247"/>
      <c r="D35" s="357" t="s">
        <v>6</v>
      </c>
      <c r="E35" s="175">
        <f t="shared" ref="E35:G35" si="17">SUM(E36+E43)</f>
        <v>14831</v>
      </c>
      <c r="F35" s="175">
        <f t="shared" si="17"/>
        <v>0</v>
      </c>
      <c r="G35" s="358">
        <f t="shared" si="17"/>
        <v>14830.27</v>
      </c>
      <c r="H35" s="484">
        <f t="shared" si="1"/>
        <v>99.995077877418922</v>
      </c>
    </row>
    <row r="36" spans="1:8" x14ac:dyDescent="0.25">
      <c r="A36" s="304">
        <v>31</v>
      </c>
      <c r="B36" s="305"/>
      <c r="C36" s="306"/>
      <c r="D36" s="369" t="s">
        <v>7</v>
      </c>
      <c r="E36" s="91">
        <f t="shared" ref="E36:G36" si="18">SUM(E37+E39+E41)</f>
        <v>14815</v>
      </c>
      <c r="F36" s="91">
        <f t="shared" si="18"/>
        <v>0</v>
      </c>
      <c r="G36" s="360">
        <f t="shared" si="18"/>
        <v>14814.32</v>
      </c>
      <c r="H36" s="486">
        <f t="shared" si="1"/>
        <v>99.995410057374272</v>
      </c>
    </row>
    <row r="37" spans="1:8" x14ac:dyDescent="0.25">
      <c r="A37" s="196">
        <v>311</v>
      </c>
      <c r="B37" s="197"/>
      <c r="C37" s="188"/>
      <c r="D37" s="361" t="s">
        <v>193</v>
      </c>
      <c r="E37" s="47">
        <v>11595</v>
      </c>
      <c r="F37" s="47">
        <f t="shared" ref="F37:G37" si="19">SUM(F38)</f>
        <v>0</v>
      </c>
      <c r="G37" s="362">
        <f t="shared" si="19"/>
        <v>11594.76</v>
      </c>
      <c r="H37" s="485">
        <f t="shared" si="1"/>
        <v>99.997930142302721</v>
      </c>
    </row>
    <row r="38" spans="1:8" ht="18" customHeight="1" x14ac:dyDescent="0.25">
      <c r="A38" s="198">
        <v>3111</v>
      </c>
      <c r="B38" s="86"/>
      <c r="C38" s="189"/>
      <c r="D38" s="363" t="s">
        <v>137</v>
      </c>
      <c r="E38" s="101"/>
      <c r="F38" s="101"/>
      <c r="G38" s="364">
        <v>11594.76</v>
      </c>
      <c r="H38" s="487" t="e">
        <f t="shared" si="1"/>
        <v>#DIV/0!</v>
      </c>
    </row>
    <row r="39" spans="1:8" ht="18.600000000000001" customHeight="1" x14ac:dyDescent="0.25">
      <c r="A39" s="196">
        <v>312</v>
      </c>
      <c r="B39" s="197"/>
      <c r="C39" s="188"/>
      <c r="D39" s="361" t="s">
        <v>139</v>
      </c>
      <c r="E39" s="47">
        <v>1307</v>
      </c>
      <c r="F39" s="47">
        <f t="shared" ref="F39:G39" si="20">SUM(F40)</f>
        <v>0</v>
      </c>
      <c r="G39" s="362">
        <f t="shared" si="20"/>
        <v>1306.42</v>
      </c>
      <c r="H39" s="485">
        <f t="shared" si="1"/>
        <v>99.955623565417</v>
      </c>
    </row>
    <row r="40" spans="1:8" ht="15" customHeight="1" x14ac:dyDescent="0.25">
      <c r="A40" s="198">
        <v>3121</v>
      </c>
      <c r="B40" s="86"/>
      <c r="C40" s="189"/>
      <c r="D40" s="363" t="s">
        <v>139</v>
      </c>
      <c r="E40" s="101"/>
      <c r="F40" s="101"/>
      <c r="G40" s="364">
        <v>1306.42</v>
      </c>
      <c r="H40" s="487" t="e">
        <f t="shared" si="1"/>
        <v>#DIV/0!</v>
      </c>
    </row>
    <row r="41" spans="1:8" x14ac:dyDescent="0.25">
      <c r="A41" s="196">
        <v>313</v>
      </c>
      <c r="B41" s="197"/>
      <c r="C41" s="188"/>
      <c r="D41" s="361" t="s">
        <v>140</v>
      </c>
      <c r="E41" s="47">
        <v>1913</v>
      </c>
      <c r="F41" s="47">
        <f t="shared" ref="F41:G41" si="21">SUM(F42)</f>
        <v>0</v>
      </c>
      <c r="G41" s="362">
        <f t="shared" si="21"/>
        <v>1913.14</v>
      </c>
      <c r="H41" s="485">
        <f t="shared" si="1"/>
        <v>100.0073183481443</v>
      </c>
    </row>
    <row r="42" spans="1:8" ht="24" customHeight="1" x14ac:dyDescent="0.25">
      <c r="A42" s="198">
        <v>3132</v>
      </c>
      <c r="B42" s="86"/>
      <c r="C42" s="189"/>
      <c r="D42" s="363" t="s">
        <v>194</v>
      </c>
      <c r="E42" s="101"/>
      <c r="F42" s="101"/>
      <c r="G42" s="364">
        <v>1913.14</v>
      </c>
      <c r="H42" s="487" t="e">
        <f t="shared" si="1"/>
        <v>#DIV/0!</v>
      </c>
    </row>
    <row r="43" spans="1:8" x14ac:dyDescent="0.25">
      <c r="A43" s="202">
        <v>32</v>
      </c>
      <c r="B43" s="203"/>
      <c r="C43" s="156"/>
      <c r="D43" s="359" t="s">
        <v>15</v>
      </c>
      <c r="E43" s="91">
        <f t="shared" ref="E43:G43" si="22">SUM(E44)</f>
        <v>16</v>
      </c>
      <c r="F43" s="91">
        <f t="shared" si="22"/>
        <v>0</v>
      </c>
      <c r="G43" s="360">
        <f t="shared" si="22"/>
        <v>15.95</v>
      </c>
      <c r="H43" s="486">
        <f t="shared" si="1"/>
        <v>99.6875</v>
      </c>
    </row>
    <row r="44" spans="1:8" ht="27" customHeight="1" x14ac:dyDescent="0.25">
      <c r="A44" s="196">
        <v>321</v>
      </c>
      <c r="B44" s="197"/>
      <c r="C44" s="188"/>
      <c r="D44" s="361" t="s">
        <v>143</v>
      </c>
      <c r="E44" s="47">
        <v>16</v>
      </c>
      <c r="F44" s="47">
        <f>SUM(F45:F46)</f>
        <v>0</v>
      </c>
      <c r="G44" s="362">
        <f>SUM(G45:G46)</f>
        <v>15.95</v>
      </c>
      <c r="H44" s="487">
        <f t="shared" si="1"/>
        <v>99.6875</v>
      </c>
    </row>
    <row r="45" spans="1:8" s="100" customFormat="1" ht="15" customHeight="1" x14ac:dyDescent="0.25">
      <c r="A45" s="597">
        <v>3211</v>
      </c>
      <c r="B45" s="598"/>
      <c r="C45" s="599"/>
      <c r="D45" s="365" t="s">
        <v>144</v>
      </c>
      <c r="E45" s="320"/>
      <c r="F45" s="320"/>
      <c r="G45" s="366">
        <v>15.95</v>
      </c>
      <c r="H45" s="487" t="e">
        <f t="shared" si="1"/>
        <v>#DIV/0!</v>
      </c>
    </row>
    <row r="46" spans="1:8" ht="39.6" customHeight="1" x14ac:dyDescent="0.25">
      <c r="A46" s="198">
        <v>3212</v>
      </c>
      <c r="B46" s="86"/>
      <c r="C46" s="189"/>
      <c r="D46" s="363" t="s">
        <v>195</v>
      </c>
      <c r="E46" s="101"/>
      <c r="F46" s="101"/>
      <c r="G46" s="364">
        <v>0</v>
      </c>
      <c r="H46" s="487" t="e">
        <f t="shared" si="1"/>
        <v>#DIV/0!</v>
      </c>
    </row>
    <row r="47" spans="1:8" ht="25.5" x14ac:dyDescent="0.25">
      <c r="A47" s="651" t="s">
        <v>61</v>
      </c>
      <c r="B47" s="651"/>
      <c r="C47" s="651"/>
      <c r="D47" s="352" t="s">
        <v>62</v>
      </c>
      <c r="E47" s="56">
        <f>SUM(E48+E171+E177)</f>
        <v>1423379</v>
      </c>
      <c r="F47" s="56">
        <f>SUM(F48+F171+F177)</f>
        <v>0</v>
      </c>
      <c r="G47" s="370">
        <f>SUM(G48+G171+G177)</f>
        <v>1394078.45</v>
      </c>
      <c r="H47" s="481">
        <f t="shared" si="1"/>
        <v>97.941479395157572</v>
      </c>
    </row>
    <row r="48" spans="1:8" ht="38.25" x14ac:dyDescent="0.25">
      <c r="A48" s="652" t="s">
        <v>63</v>
      </c>
      <c r="B48" s="652"/>
      <c r="C48" s="652"/>
      <c r="D48" s="354" t="s">
        <v>64</v>
      </c>
      <c r="E48" s="103">
        <f>SUM(E49+E84+E122)</f>
        <v>1378529</v>
      </c>
      <c r="F48" s="103">
        <f>SUM(F49+F84+F122)</f>
        <v>0</v>
      </c>
      <c r="G48" s="309">
        <f>SUM(G49+G84+G122)</f>
        <v>1349228.45</v>
      </c>
      <c r="H48" s="482">
        <f t="shared" si="1"/>
        <v>97.874506085834966</v>
      </c>
    </row>
    <row r="49" spans="1:8" ht="21.6" customHeight="1" x14ac:dyDescent="0.25">
      <c r="A49" s="580" t="s">
        <v>57</v>
      </c>
      <c r="B49" s="580"/>
      <c r="C49" s="580"/>
      <c r="D49" s="371" t="s">
        <v>58</v>
      </c>
      <c r="E49" s="209">
        <f t="shared" ref="E49:G49" si="23">SUM(E50)</f>
        <v>12738</v>
      </c>
      <c r="F49" s="209">
        <f t="shared" si="23"/>
        <v>0</v>
      </c>
      <c r="G49" s="356">
        <f t="shared" si="23"/>
        <v>12738</v>
      </c>
      <c r="H49" s="483">
        <f t="shared" si="1"/>
        <v>100</v>
      </c>
    </row>
    <row r="50" spans="1:8" ht="18" customHeight="1" x14ac:dyDescent="0.25">
      <c r="A50" s="653">
        <v>3</v>
      </c>
      <c r="B50" s="653"/>
      <c r="C50" s="653"/>
      <c r="D50" s="357" t="s">
        <v>6</v>
      </c>
      <c r="E50" s="175">
        <f t="shared" ref="E50:G50" si="24">SUM(E51+E80)</f>
        <v>12738</v>
      </c>
      <c r="F50" s="175">
        <f t="shared" si="24"/>
        <v>0</v>
      </c>
      <c r="G50" s="358">
        <f t="shared" si="24"/>
        <v>12738</v>
      </c>
      <c r="H50" s="484">
        <f t="shared" si="1"/>
        <v>100</v>
      </c>
    </row>
    <row r="51" spans="1:8" ht="14.45" customHeight="1" x14ac:dyDescent="0.25">
      <c r="A51" s="650">
        <v>32</v>
      </c>
      <c r="B51" s="650"/>
      <c r="C51" s="650"/>
      <c r="D51" s="369" t="s">
        <v>15</v>
      </c>
      <c r="E51" s="91">
        <f t="shared" ref="E51:G51" si="25">SUM(E52+E57+E64+E74)</f>
        <v>12738</v>
      </c>
      <c r="F51" s="91">
        <f t="shared" si="25"/>
        <v>0</v>
      </c>
      <c r="G51" s="360">
        <f t="shared" si="25"/>
        <v>12738</v>
      </c>
      <c r="H51" s="486">
        <f t="shared" si="1"/>
        <v>100</v>
      </c>
    </row>
    <row r="52" spans="1:8" s="100" customFormat="1" ht="14.45" customHeight="1" x14ac:dyDescent="0.25">
      <c r="A52" s="207">
        <v>321</v>
      </c>
      <c r="B52" s="208"/>
      <c r="C52" s="199"/>
      <c r="D52" s="361" t="s">
        <v>143</v>
      </c>
      <c r="E52" s="47">
        <v>500</v>
      </c>
      <c r="F52" s="47">
        <f t="shared" ref="F52:G52" si="26">SUM(F53:F56)</f>
        <v>0</v>
      </c>
      <c r="G52" s="362">
        <f t="shared" si="26"/>
        <v>500</v>
      </c>
      <c r="H52" s="485">
        <f t="shared" si="1"/>
        <v>100</v>
      </c>
    </row>
    <row r="53" spans="1:8" s="100" customFormat="1" ht="14.45" customHeight="1" x14ac:dyDescent="0.25">
      <c r="A53" s="204">
        <v>3211</v>
      </c>
      <c r="B53" s="205"/>
      <c r="C53" s="206"/>
      <c r="D53" s="363" t="s">
        <v>144</v>
      </c>
      <c r="E53" s="101"/>
      <c r="F53" s="101"/>
      <c r="G53" s="364">
        <v>500</v>
      </c>
      <c r="H53" s="487" t="e">
        <f t="shared" si="1"/>
        <v>#DIV/0!</v>
      </c>
    </row>
    <row r="54" spans="1:8" s="100" customFormat="1" ht="25.15" customHeight="1" x14ac:dyDescent="0.25">
      <c r="A54" s="204">
        <v>3212</v>
      </c>
      <c r="B54" s="205"/>
      <c r="C54" s="206"/>
      <c r="D54" s="363" t="s">
        <v>196</v>
      </c>
      <c r="E54" s="101"/>
      <c r="F54" s="101"/>
      <c r="G54" s="364"/>
      <c r="H54" s="487" t="e">
        <f t="shared" si="1"/>
        <v>#DIV/0!</v>
      </c>
    </row>
    <row r="55" spans="1:8" s="100" customFormat="1" ht="14.45" customHeight="1" x14ac:dyDescent="0.25">
      <c r="A55" s="204">
        <v>3213</v>
      </c>
      <c r="B55" s="205"/>
      <c r="C55" s="206"/>
      <c r="D55" s="363" t="s">
        <v>197</v>
      </c>
      <c r="E55" s="101"/>
      <c r="F55" s="101"/>
      <c r="G55" s="364"/>
      <c r="H55" s="487" t="e">
        <f t="shared" si="1"/>
        <v>#DIV/0!</v>
      </c>
    </row>
    <row r="56" spans="1:8" s="100" customFormat="1" ht="25.9" customHeight="1" x14ac:dyDescent="0.25">
      <c r="A56" s="204">
        <v>3214</v>
      </c>
      <c r="B56" s="205"/>
      <c r="C56" s="206"/>
      <c r="D56" s="363" t="s">
        <v>198</v>
      </c>
      <c r="E56" s="101"/>
      <c r="F56" s="101"/>
      <c r="G56" s="364"/>
      <c r="H56" s="487" t="e">
        <f t="shared" si="1"/>
        <v>#DIV/0!</v>
      </c>
    </row>
    <row r="57" spans="1:8" s="100" customFormat="1" ht="19.899999999999999" customHeight="1" x14ac:dyDescent="0.25">
      <c r="A57" s="207">
        <v>322</v>
      </c>
      <c r="B57" s="208"/>
      <c r="C57" s="199"/>
      <c r="D57" s="361" t="s">
        <v>199</v>
      </c>
      <c r="E57" s="47">
        <v>4138</v>
      </c>
      <c r="F57" s="47">
        <f t="shared" ref="F57:G57" si="27">SUM(F58:F63)</f>
        <v>0</v>
      </c>
      <c r="G57" s="362">
        <f t="shared" si="27"/>
        <v>4138</v>
      </c>
      <c r="H57" s="485">
        <f t="shared" si="1"/>
        <v>100</v>
      </c>
    </row>
    <row r="58" spans="1:8" s="100" customFormat="1" ht="26.45" customHeight="1" x14ac:dyDescent="0.25">
      <c r="A58" s="204">
        <v>3221</v>
      </c>
      <c r="B58" s="205"/>
      <c r="C58" s="206"/>
      <c r="D58" s="363" t="s">
        <v>200</v>
      </c>
      <c r="E58" s="101"/>
      <c r="F58" s="101"/>
      <c r="G58" s="364">
        <v>684.47</v>
      </c>
      <c r="H58" s="487" t="e">
        <f t="shared" si="1"/>
        <v>#DIV/0!</v>
      </c>
    </row>
    <row r="59" spans="1:8" s="100" customFormat="1" ht="18" customHeight="1" x14ac:dyDescent="0.25">
      <c r="A59" s="204">
        <v>3222</v>
      </c>
      <c r="B59" s="205"/>
      <c r="C59" s="206"/>
      <c r="D59" s="363" t="s">
        <v>149</v>
      </c>
      <c r="E59" s="101"/>
      <c r="F59" s="101"/>
      <c r="G59" s="364"/>
      <c r="H59" s="487" t="e">
        <f t="shared" si="1"/>
        <v>#DIV/0!</v>
      </c>
    </row>
    <row r="60" spans="1:8" s="100" customFormat="1" ht="18" customHeight="1" x14ac:dyDescent="0.25">
      <c r="A60" s="204">
        <v>3223</v>
      </c>
      <c r="B60" s="205"/>
      <c r="C60" s="206"/>
      <c r="D60" s="363" t="s">
        <v>150</v>
      </c>
      <c r="E60" s="101"/>
      <c r="F60" s="101"/>
      <c r="G60" s="364">
        <v>3453.53</v>
      </c>
      <c r="H60" s="487" t="e">
        <f t="shared" si="1"/>
        <v>#DIV/0!</v>
      </c>
    </row>
    <row r="61" spans="1:8" s="100" customFormat="1" ht="28.15" customHeight="1" x14ac:dyDescent="0.25">
      <c r="A61" s="204">
        <v>3224</v>
      </c>
      <c r="B61" s="205"/>
      <c r="C61" s="206"/>
      <c r="D61" s="363" t="s">
        <v>151</v>
      </c>
      <c r="E61" s="101"/>
      <c r="F61" s="101"/>
      <c r="G61" s="364"/>
      <c r="H61" s="487" t="e">
        <f t="shared" si="1"/>
        <v>#DIV/0!</v>
      </c>
    </row>
    <row r="62" spans="1:8" s="100" customFormat="1" ht="18.600000000000001" customHeight="1" x14ac:dyDescent="0.25">
      <c r="A62" s="204">
        <v>3225</v>
      </c>
      <c r="B62" s="205"/>
      <c r="C62" s="206"/>
      <c r="D62" s="363" t="s">
        <v>201</v>
      </c>
      <c r="E62" s="101"/>
      <c r="F62" s="101"/>
      <c r="G62" s="364"/>
      <c r="H62" s="487" t="e">
        <f t="shared" si="1"/>
        <v>#DIV/0!</v>
      </c>
    </row>
    <row r="63" spans="1:8" s="100" customFormat="1" ht="24.6" customHeight="1" x14ac:dyDescent="0.25">
      <c r="A63" s="204">
        <v>3227</v>
      </c>
      <c r="B63" s="205"/>
      <c r="C63" s="206"/>
      <c r="D63" s="363" t="s">
        <v>153</v>
      </c>
      <c r="E63" s="101"/>
      <c r="F63" s="101"/>
      <c r="G63" s="364"/>
      <c r="H63" s="487" t="e">
        <f t="shared" si="1"/>
        <v>#DIV/0!</v>
      </c>
    </row>
    <row r="64" spans="1:8" s="100" customFormat="1" ht="18.600000000000001" customHeight="1" x14ac:dyDescent="0.25">
      <c r="A64" s="222">
        <v>323</v>
      </c>
      <c r="B64" s="191"/>
      <c r="C64" s="192"/>
      <c r="D64" s="361" t="s">
        <v>154</v>
      </c>
      <c r="E64" s="47">
        <v>8100</v>
      </c>
      <c r="F64" s="47">
        <f t="shared" ref="F64:G64" si="28">SUM(F65:F73)</f>
        <v>0</v>
      </c>
      <c r="G64" s="362">
        <f t="shared" si="28"/>
        <v>8099.9999999999991</v>
      </c>
      <c r="H64" s="485">
        <f t="shared" si="1"/>
        <v>99.999999999999986</v>
      </c>
    </row>
    <row r="65" spans="1:8" s="100" customFormat="1" ht="18.600000000000001" customHeight="1" x14ac:dyDescent="0.25">
      <c r="A65" s="220">
        <v>3231</v>
      </c>
      <c r="B65" s="190"/>
      <c r="C65" s="221"/>
      <c r="D65" s="372" t="s">
        <v>203</v>
      </c>
      <c r="E65" s="101"/>
      <c r="F65" s="101"/>
      <c r="G65" s="364">
        <v>7330.2</v>
      </c>
      <c r="H65" s="487" t="e">
        <f t="shared" si="1"/>
        <v>#DIV/0!</v>
      </c>
    </row>
    <row r="66" spans="1:8" s="100" customFormat="1" ht="28.15" customHeight="1" x14ac:dyDescent="0.25">
      <c r="A66" s="204">
        <v>3232</v>
      </c>
      <c r="B66" s="205"/>
      <c r="C66" s="206"/>
      <c r="D66" s="363" t="s">
        <v>156</v>
      </c>
      <c r="E66" s="101"/>
      <c r="F66" s="101"/>
      <c r="G66" s="364">
        <v>172.95</v>
      </c>
      <c r="H66" s="487" t="e">
        <f t="shared" si="1"/>
        <v>#DIV/0!</v>
      </c>
    </row>
    <row r="67" spans="1:8" s="100" customFormat="1" ht="18.600000000000001" customHeight="1" x14ac:dyDescent="0.25">
      <c r="A67" s="204">
        <v>3233</v>
      </c>
      <c r="B67" s="205"/>
      <c r="C67" s="206"/>
      <c r="D67" s="363" t="s">
        <v>204</v>
      </c>
      <c r="E67" s="101"/>
      <c r="F67" s="101"/>
      <c r="G67" s="364"/>
      <c r="H67" s="487" t="e">
        <f t="shared" si="1"/>
        <v>#DIV/0!</v>
      </c>
    </row>
    <row r="68" spans="1:8" s="100" customFormat="1" ht="18.600000000000001" customHeight="1" x14ac:dyDescent="0.25">
      <c r="A68" s="204">
        <v>3234</v>
      </c>
      <c r="B68" s="205"/>
      <c r="C68" s="206"/>
      <c r="D68" s="363" t="s">
        <v>158</v>
      </c>
      <c r="E68" s="101"/>
      <c r="F68" s="101"/>
      <c r="G68" s="364">
        <v>428.44</v>
      </c>
      <c r="H68" s="487" t="e">
        <f t="shared" si="1"/>
        <v>#DIV/0!</v>
      </c>
    </row>
    <row r="69" spans="1:8" s="100" customFormat="1" ht="18.600000000000001" customHeight="1" x14ac:dyDescent="0.25">
      <c r="A69" s="204">
        <v>3235</v>
      </c>
      <c r="B69" s="205"/>
      <c r="C69" s="206"/>
      <c r="D69" s="363" t="s">
        <v>159</v>
      </c>
      <c r="E69" s="101"/>
      <c r="F69" s="101"/>
      <c r="G69" s="364"/>
      <c r="H69" s="487" t="e">
        <f t="shared" si="1"/>
        <v>#DIV/0!</v>
      </c>
    </row>
    <row r="70" spans="1:8" s="100" customFormat="1" ht="18.600000000000001" customHeight="1" x14ac:dyDescent="0.25">
      <c r="A70" s="204">
        <v>3236</v>
      </c>
      <c r="B70" s="205"/>
      <c r="C70" s="206"/>
      <c r="D70" s="373" t="s">
        <v>205</v>
      </c>
      <c r="E70" s="101"/>
      <c r="F70" s="101"/>
      <c r="G70" s="364"/>
      <c r="H70" s="487" t="e">
        <f t="shared" si="1"/>
        <v>#DIV/0!</v>
      </c>
    </row>
    <row r="71" spans="1:8" s="100" customFormat="1" ht="18.600000000000001" customHeight="1" x14ac:dyDescent="0.25">
      <c r="A71" s="204">
        <v>3237</v>
      </c>
      <c r="B71" s="205"/>
      <c r="C71" s="206"/>
      <c r="D71" s="373" t="s">
        <v>206</v>
      </c>
      <c r="E71" s="101"/>
      <c r="F71" s="101"/>
      <c r="G71" s="364"/>
      <c r="H71" s="487" t="e">
        <f t="shared" si="1"/>
        <v>#DIV/0!</v>
      </c>
    </row>
    <row r="72" spans="1:8" s="100" customFormat="1" ht="18.600000000000001" customHeight="1" x14ac:dyDescent="0.25">
      <c r="A72" s="204">
        <v>3238</v>
      </c>
      <c r="B72" s="205"/>
      <c r="C72" s="206"/>
      <c r="D72" s="373" t="s">
        <v>162</v>
      </c>
      <c r="E72" s="101"/>
      <c r="F72" s="101"/>
      <c r="G72" s="364">
        <v>168.41</v>
      </c>
      <c r="H72" s="487" t="e">
        <f t="shared" si="1"/>
        <v>#DIV/0!</v>
      </c>
    </row>
    <row r="73" spans="1:8" s="100" customFormat="1" ht="18.600000000000001" customHeight="1" x14ac:dyDescent="0.25">
      <c r="A73" s="204">
        <v>3239</v>
      </c>
      <c r="B73" s="205"/>
      <c r="C73" s="206"/>
      <c r="D73" s="373" t="s">
        <v>163</v>
      </c>
      <c r="E73" s="101"/>
      <c r="F73" s="101"/>
      <c r="G73" s="364"/>
      <c r="H73" s="487" t="e">
        <f t="shared" si="1"/>
        <v>#DIV/0!</v>
      </c>
    </row>
    <row r="74" spans="1:8" s="100" customFormat="1" ht="26.45" customHeight="1" x14ac:dyDescent="0.25">
      <c r="A74" s="227">
        <v>329</v>
      </c>
      <c r="B74" s="228"/>
      <c r="C74" s="229"/>
      <c r="D74" s="374" t="s">
        <v>164</v>
      </c>
      <c r="E74" s="230">
        <f t="shared" ref="E74:G74" si="29">SUM(E75:E79)</f>
        <v>0</v>
      </c>
      <c r="F74" s="230">
        <f t="shared" si="29"/>
        <v>0</v>
      </c>
      <c r="G74" s="375">
        <f t="shared" si="29"/>
        <v>0</v>
      </c>
      <c r="H74" s="485" t="e">
        <f t="shared" si="1"/>
        <v>#DIV/0!</v>
      </c>
    </row>
    <row r="75" spans="1:8" s="100" customFormat="1" ht="16.899999999999999" customHeight="1" x14ac:dyDescent="0.25">
      <c r="A75" s="223">
        <v>3292</v>
      </c>
      <c r="B75" s="224"/>
      <c r="C75" s="225"/>
      <c r="D75" s="376" t="s">
        <v>166</v>
      </c>
      <c r="E75" s="226"/>
      <c r="F75" s="226"/>
      <c r="G75" s="377"/>
      <c r="H75" s="487" t="e">
        <f t="shared" si="1"/>
        <v>#DIV/0!</v>
      </c>
    </row>
    <row r="76" spans="1:8" s="100" customFormat="1" ht="15" customHeight="1" x14ac:dyDescent="0.25">
      <c r="A76" s="223">
        <v>3294</v>
      </c>
      <c r="B76" s="224"/>
      <c r="C76" s="225"/>
      <c r="D76" s="376" t="s">
        <v>207</v>
      </c>
      <c r="E76" s="226"/>
      <c r="F76" s="226"/>
      <c r="G76" s="377"/>
      <c r="H76" s="487" t="e">
        <f t="shared" si="1"/>
        <v>#DIV/0!</v>
      </c>
    </row>
    <row r="77" spans="1:8" s="100" customFormat="1" ht="16.149999999999999" customHeight="1" x14ac:dyDescent="0.25">
      <c r="A77" s="223">
        <v>3295</v>
      </c>
      <c r="B77" s="224"/>
      <c r="C77" s="225"/>
      <c r="D77" s="376" t="s">
        <v>169</v>
      </c>
      <c r="E77" s="226"/>
      <c r="F77" s="226"/>
      <c r="G77" s="377"/>
      <c r="H77" s="487" t="e">
        <f t="shared" si="1"/>
        <v>#DIV/0!</v>
      </c>
    </row>
    <row r="78" spans="1:8" s="100" customFormat="1" ht="16.149999999999999" customHeight="1" x14ac:dyDescent="0.25">
      <c r="A78" s="223">
        <v>3296</v>
      </c>
      <c r="B78" s="224"/>
      <c r="C78" s="225"/>
      <c r="D78" s="376" t="s">
        <v>170</v>
      </c>
      <c r="E78" s="226"/>
      <c r="F78" s="226"/>
      <c r="G78" s="377"/>
      <c r="H78" s="487" t="e">
        <f t="shared" si="1"/>
        <v>#DIV/0!</v>
      </c>
    </row>
    <row r="79" spans="1:8" s="100" customFormat="1" ht="28.15" customHeight="1" x14ac:dyDescent="0.25">
      <c r="A79" s="223">
        <v>3299</v>
      </c>
      <c r="B79" s="224"/>
      <c r="C79" s="225"/>
      <c r="D79" s="376" t="s">
        <v>164</v>
      </c>
      <c r="E79" s="226"/>
      <c r="F79" s="226"/>
      <c r="G79" s="377"/>
      <c r="H79" s="487" t="e">
        <f t="shared" si="1"/>
        <v>#DIV/0!</v>
      </c>
    </row>
    <row r="80" spans="1:8" ht="18.600000000000001" customHeight="1" x14ac:dyDescent="0.25">
      <c r="A80" s="185">
        <v>34</v>
      </c>
      <c r="B80" s="186"/>
      <c r="C80" s="187"/>
      <c r="D80" s="359" t="s">
        <v>66</v>
      </c>
      <c r="E80" s="91">
        <f t="shared" ref="E80:G80" si="30">SUM(E81)</f>
        <v>0</v>
      </c>
      <c r="F80" s="91">
        <f t="shared" si="30"/>
        <v>0</v>
      </c>
      <c r="G80" s="360">
        <f t="shared" si="30"/>
        <v>0</v>
      </c>
      <c r="H80" s="486" t="e">
        <f t="shared" si="1"/>
        <v>#DIV/0!</v>
      </c>
    </row>
    <row r="81" spans="1:8" s="100" customFormat="1" ht="18.600000000000001" customHeight="1" x14ac:dyDescent="0.25">
      <c r="A81" s="231">
        <v>343</v>
      </c>
      <c r="B81" s="200"/>
      <c r="C81" s="201"/>
      <c r="D81" s="361" t="s">
        <v>188</v>
      </c>
      <c r="E81" s="47">
        <f t="shared" ref="E81:G81" si="31">SUM(E82+E83)</f>
        <v>0</v>
      </c>
      <c r="F81" s="47">
        <f t="shared" si="31"/>
        <v>0</v>
      </c>
      <c r="G81" s="362">
        <f t="shared" si="31"/>
        <v>0</v>
      </c>
      <c r="H81" s="485" t="e">
        <f t="shared" si="1"/>
        <v>#DIV/0!</v>
      </c>
    </row>
    <row r="82" spans="1:8" s="100" customFormat="1" ht="27.6" customHeight="1" x14ac:dyDescent="0.25">
      <c r="A82" s="232">
        <v>3431</v>
      </c>
      <c r="B82" s="233"/>
      <c r="C82" s="234"/>
      <c r="D82" s="363" t="s">
        <v>171</v>
      </c>
      <c r="E82" s="101"/>
      <c r="F82" s="101"/>
      <c r="G82" s="364"/>
      <c r="H82" s="487" t="e">
        <f t="shared" si="1"/>
        <v>#DIV/0!</v>
      </c>
    </row>
    <row r="83" spans="1:8" s="100" customFormat="1" ht="18.600000000000001" customHeight="1" x14ac:dyDescent="0.25">
      <c r="A83" s="232">
        <v>3433</v>
      </c>
      <c r="B83" s="233"/>
      <c r="C83" s="234"/>
      <c r="D83" s="363" t="s">
        <v>173</v>
      </c>
      <c r="E83" s="101"/>
      <c r="F83" s="101"/>
      <c r="G83" s="364"/>
      <c r="H83" s="487" t="e">
        <f t="shared" ref="H83:H146" si="32">G83/E83*100</f>
        <v>#DIV/0!</v>
      </c>
    </row>
    <row r="84" spans="1:8" s="100" customFormat="1" ht="18.600000000000001" customHeight="1" x14ac:dyDescent="0.25">
      <c r="A84" s="580" t="s">
        <v>65</v>
      </c>
      <c r="B84" s="580"/>
      <c r="C84" s="580"/>
      <c r="D84" s="371" t="s">
        <v>67</v>
      </c>
      <c r="E84" s="209">
        <f t="shared" ref="E84:G84" si="33">SUM(E85)</f>
        <v>85270</v>
      </c>
      <c r="F84" s="209">
        <f t="shared" si="33"/>
        <v>0</v>
      </c>
      <c r="G84" s="356">
        <f t="shared" si="33"/>
        <v>85270</v>
      </c>
      <c r="H84" s="483">
        <f t="shared" si="32"/>
        <v>100</v>
      </c>
    </row>
    <row r="85" spans="1:8" s="100" customFormat="1" ht="18.600000000000001" customHeight="1" x14ac:dyDescent="0.25">
      <c r="A85" s="653">
        <v>3</v>
      </c>
      <c r="B85" s="653"/>
      <c r="C85" s="653"/>
      <c r="D85" s="357" t="s">
        <v>6</v>
      </c>
      <c r="E85" s="175">
        <f>SUM(E86+E118)</f>
        <v>85270</v>
      </c>
      <c r="F85" s="175">
        <f>SUM(F86+F118)</f>
        <v>0</v>
      </c>
      <c r="G85" s="358">
        <f>SUM(G86+G118)</f>
        <v>85270</v>
      </c>
      <c r="H85" s="484">
        <f t="shared" si="32"/>
        <v>100</v>
      </c>
    </row>
    <row r="86" spans="1:8" s="100" customFormat="1" ht="18.600000000000001" customHeight="1" x14ac:dyDescent="0.25">
      <c r="A86" s="650">
        <v>32</v>
      </c>
      <c r="B86" s="650"/>
      <c r="C86" s="650"/>
      <c r="D86" s="369" t="s">
        <v>15</v>
      </c>
      <c r="E86" s="91">
        <f>SUM(E87+E92+E99+E111+E109)</f>
        <v>84640</v>
      </c>
      <c r="F86" s="91">
        <f>SUM(F87+F92+F99+F111+F109)</f>
        <v>0</v>
      </c>
      <c r="G86" s="360">
        <f>SUM(G87+G92+G99+G111+G109)</f>
        <v>84615.1</v>
      </c>
      <c r="H86" s="486">
        <f t="shared" si="32"/>
        <v>99.97058128544424</v>
      </c>
    </row>
    <row r="87" spans="1:8" s="100" customFormat="1" ht="18.600000000000001" customHeight="1" x14ac:dyDescent="0.25">
      <c r="A87" s="207">
        <v>321</v>
      </c>
      <c r="B87" s="208"/>
      <c r="C87" s="199"/>
      <c r="D87" s="361" t="s">
        <v>143</v>
      </c>
      <c r="E87" s="47">
        <v>4000</v>
      </c>
      <c r="F87" s="47">
        <f t="shared" ref="F87:G87" si="34">SUM(F88:F91)</f>
        <v>0</v>
      </c>
      <c r="G87" s="362">
        <f t="shared" si="34"/>
        <v>3980.88</v>
      </c>
      <c r="H87" s="485">
        <f t="shared" si="32"/>
        <v>99.522000000000006</v>
      </c>
    </row>
    <row r="88" spans="1:8" s="100" customFormat="1" ht="18.600000000000001" customHeight="1" x14ac:dyDescent="0.25">
      <c r="A88" s="204">
        <v>3211</v>
      </c>
      <c r="B88" s="205"/>
      <c r="C88" s="206"/>
      <c r="D88" s="363" t="s">
        <v>144</v>
      </c>
      <c r="E88" s="101"/>
      <c r="F88" s="101"/>
      <c r="G88" s="364">
        <v>3127.88</v>
      </c>
      <c r="H88" s="487" t="e">
        <f t="shared" si="32"/>
        <v>#DIV/0!</v>
      </c>
    </row>
    <row r="89" spans="1:8" s="100" customFormat="1" ht="25.15" customHeight="1" x14ac:dyDescent="0.25">
      <c r="A89" s="204">
        <v>3212</v>
      </c>
      <c r="B89" s="205"/>
      <c r="C89" s="206"/>
      <c r="D89" s="363" t="s">
        <v>196</v>
      </c>
      <c r="E89" s="101"/>
      <c r="F89" s="101"/>
      <c r="G89" s="364"/>
      <c r="H89" s="487" t="e">
        <f t="shared" si="32"/>
        <v>#DIV/0!</v>
      </c>
    </row>
    <row r="90" spans="1:8" s="100" customFormat="1" ht="18.600000000000001" customHeight="1" x14ac:dyDescent="0.25">
      <c r="A90" s="204">
        <v>3213</v>
      </c>
      <c r="B90" s="205"/>
      <c r="C90" s="206"/>
      <c r="D90" s="363" t="s">
        <v>197</v>
      </c>
      <c r="E90" s="101"/>
      <c r="F90" s="101"/>
      <c r="G90" s="364">
        <v>90</v>
      </c>
      <c r="H90" s="487" t="e">
        <f t="shared" si="32"/>
        <v>#DIV/0!</v>
      </c>
    </row>
    <row r="91" spans="1:8" ht="26.45" customHeight="1" x14ac:dyDescent="0.25">
      <c r="A91" s="204">
        <v>3214</v>
      </c>
      <c r="B91" s="205"/>
      <c r="C91" s="206"/>
      <c r="D91" s="363" t="s">
        <v>198</v>
      </c>
      <c r="E91" s="101"/>
      <c r="F91" s="101"/>
      <c r="G91" s="364">
        <v>763</v>
      </c>
      <c r="H91" s="487" t="e">
        <f t="shared" si="32"/>
        <v>#DIV/0!</v>
      </c>
    </row>
    <row r="92" spans="1:8" ht="38.25" customHeight="1" x14ac:dyDescent="0.25">
      <c r="A92" s="207">
        <v>322</v>
      </c>
      <c r="B92" s="208"/>
      <c r="C92" s="199"/>
      <c r="D92" s="361" t="s">
        <v>199</v>
      </c>
      <c r="E92" s="47">
        <v>21600</v>
      </c>
      <c r="F92" s="47">
        <f t="shared" ref="F92:G92" si="35">SUM(F93:F98)</f>
        <v>0</v>
      </c>
      <c r="G92" s="362">
        <f t="shared" si="35"/>
        <v>22762.370000000003</v>
      </c>
      <c r="H92" s="485">
        <f t="shared" si="32"/>
        <v>105.3813425925926</v>
      </c>
    </row>
    <row r="93" spans="1:8" ht="19.899999999999999" customHeight="1" x14ac:dyDescent="0.25">
      <c r="A93" s="204">
        <v>3221</v>
      </c>
      <c r="B93" s="205"/>
      <c r="C93" s="206"/>
      <c r="D93" s="363" t="s">
        <v>200</v>
      </c>
      <c r="E93" s="101"/>
      <c r="F93" s="101"/>
      <c r="G93" s="364">
        <v>7854.63</v>
      </c>
      <c r="H93" s="487" t="e">
        <f t="shared" si="32"/>
        <v>#DIV/0!</v>
      </c>
    </row>
    <row r="94" spans="1:8" x14ac:dyDescent="0.25">
      <c r="A94" s="204">
        <v>3222</v>
      </c>
      <c r="B94" s="205"/>
      <c r="C94" s="206"/>
      <c r="D94" s="363" t="s">
        <v>149</v>
      </c>
      <c r="E94" s="101"/>
      <c r="F94" s="101"/>
      <c r="G94" s="364">
        <v>28.22</v>
      </c>
      <c r="H94" s="487" t="e">
        <f t="shared" si="32"/>
        <v>#DIV/0!</v>
      </c>
    </row>
    <row r="95" spans="1:8" ht="33" customHeight="1" x14ac:dyDescent="0.25">
      <c r="A95" s="204">
        <v>3223</v>
      </c>
      <c r="B95" s="205"/>
      <c r="C95" s="206"/>
      <c r="D95" s="363" t="s">
        <v>150</v>
      </c>
      <c r="E95" s="101"/>
      <c r="F95" s="101"/>
      <c r="G95" s="364">
        <v>10602.7</v>
      </c>
      <c r="H95" s="487" t="e">
        <f t="shared" si="32"/>
        <v>#DIV/0!</v>
      </c>
    </row>
    <row r="96" spans="1:8" ht="33" customHeight="1" x14ac:dyDescent="0.25">
      <c r="A96" s="204">
        <v>3224</v>
      </c>
      <c r="B96" s="205"/>
      <c r="C96" s="206"/>
      <c r="D96" s="363" t="s">
        <v>151</v>
      </c>
      <c r="E96" s="101"/>
      <c r="F96" s="101"/>
      <c r="G96" s="364">
        <v>3901.32</v>
      </c>
      <c r="H96" s="487" t="e">
        <f t="shared" si="32"/>
        <v>#DIV/0!</v>
      </c>
    </row>
    <row r="97" spans="1:8" ht="14.45" customHeight="1" x14ac:dyDescent="0.25">
      <c r="A97" s="204">
        <v>3225</v>
      </c>
      <c r="B97" s="205"/>
      <c r="C97" s="206"/>
      <c r="D97" s="363" t="s">
        <v>201</v>
      </c>
      <c r="E97" s="101"/>
      <c r="F97" s="101"/>
      <c r="G97" s="364">
        <v>375.5</v>
      </c>
      <c r="H97" s="487" t="e">
        <f t="shared" si="32"/>
        <v>#DIV/0!</v>
      </c>
    </row>
    <row r="98" spans="1:8" ht="26.45" customHeight="1" x14ac:dyDescent="0.25">
      <c r="A98" s="204">
        <v>3227</v>
      </c>
      <c r="B98" s="205"/>
      <c r="C98" s="206"/>
      <c r="D98" s="363" t="s">
        <v>153</v>
      </c>
      <c r="E98" s="101"/>
      <c r="F98" s="101"/>
      <c r="G98" s="364"/>
      <c r="H98" s="487" t="e">
        <f t="shared" si="32"/>
        <v>#DIV/0!</v>
      </c>
    </row>
    <row r="99" spans="1:8" ht="14.45" customHeight="1" x14ac:dyDescent="0.25">
      <c r="A99" s="292">
        <v>323</v>
      </c>
      <c r="B99" s="293"/>
      <c r="C99" s="294"/>
      <c r="D99" s="361" t="s">
        <v>154</v>
      </c>
      <c r="E99" s="47">
        <v>58000</v>
      </c>
      <c r="F99" s="47">
        <f t="shared" ref="F99:G99" si="36">SUM(F100:F108)</f>
        <v>0</v>
      </c>
      <c r="G99" s="362">
        <f t="shared" si="36"/>
        <v>56831.909999999996</v>
      </c>
      <c r="H99" s="485">
        <f t="shared" si="32"/>
        <v>97.986051724137923</v>
      </c>
    </row>
    <row r="100" spans="1:8" ht="23.45" customHeight="1" x14ac:dyDescent="0.25">
      <c r="A100" s="220">
        <v>3231</v>
      </c>
      <c r="B100" s="190"/>
      <c r="C100" s="221"/>
      <c r="D100" s="372" t="s">
        <v>203</v>
      </c>
      <c r="E100" s="101"/>
      <c r="F100" s="101"/>
      <c r="G100" s="364">
        <v>40633.839999999997</v>
      </c>
      <c r="H100" s="487" t="e">
        <f t="shared" si="32"/>
        <v>#DIV/0!</v>
      </c>
    </row>
    <row r="101" spans="1:8" ht="24.75" customHeight="1" x14ac:dyDescent="0.25">
      <c r="A101" s="204">
        <v>3232</v>
      </c>
      <c r="B101" s="205"/>
      <c r="C101" s="206"/>
      <c r="D101" s="363" t="s">
        <v>156</v>
      </c>
      <c r="E101" s="101"/>
      <c r="F101" s="101"/>
      <c r="G101" s="364">
        <v>2485.1799999999998</v>
      </c>
      <c r="H101" s="487" t="e">
        <f t="shared" si="32"/>
        <v>#DIV/0!</v>
      </c>
    </row>
    <row r="102" spans="1:8" x14ac:dyDescent="0.25">
      <c r="A102" s="204">
        <v>3233</v>
      </c>
      <c r="B102" s="205"/>
      <c r="C102" s="206"/>
      <c r="D102" s="363" t="s">
        <v>204</v>
      </c>
      <c r="E102" s="101"/>
      <c r="F102" s="101"/>
      <c r="G102" s="364"/>
      <c r="H102" s="487" t="e">
        <f t="shared" si="32"/>
        <v>#DIV/0!</v>
      </c>
    </row>
    <row r="103" spans="1:8" ht="32.450000000000003" customHeight="1" x14ac:dyDescent="0.25">
      <c r="A103" s="204">
        <v>3234</v>
      </c>
      <c r="B103" s="205"/>
      <c r="C103" s="206"/>
      <c r="D103" s="363" t="s">
        <v>158</v>
      </c>
      <c r="E103" s="101"/>
      <c r="F103" s="101"/>
      <c r="G103" s="364">
        <v>11573.51</v>
      </c>
      <c r="H103" s="487" t="e">
        <f t="shared" si="32"/>
        <v>#DIV/0!</v>
      </c>
    </row>
    <row r="104" spans="1:8" ht="32.450000000000003" customHeight="1" x14ac:dyDescent="0.25">
      <c r="A104" s="204">
        <v>3235</v>
      </c>
      <c r="B104" s="205"/>
      <c r="C104" s="206"/>
      <c r="D104" s="363" t="s">
        <v>159</v>
      </c>
      <c r="E104" s="101"/>
      <c r="F104" s="101"/>
      <c r="G104" s="364"/>
      <c r="H104" s="487" t="e">
        <f t="shared" si="32"/>
        <v>#DIV/0!</v>
      </c>
    </row>
    <row r="105" spans="1:8" ht="26.45" customHeight="1" x14ac:dyDescent="0.25">
      <c r="A105" s="204">
        <v>3236</v>
      </c>
      <c r="B105" s="205"/>
      <c r="C105" s="206"/>
      <c r="D105" s="373" t="s">
        <v>205</v>
      </c>
      <c r="E105" s="101"/>
      <c r="F105" s="101"/>
      <c r="G105" s="364">
        <v>160</v>
      </c>
      <c r="H105" s="487" t="e">
        <f t="shared" si="32"/>
        <v>#DIV/0!</v>
      </c>
    </row>
    <row r="106" spans="1:8" ht="14.45" customHeight="1" x14ac:dyDescent="0.25">
      <c r="A106" s="204">
        <v>3237</v>
      </c>
      <c r="B106" s="205"/>
      <c r="C106" s="206"/>
      <c r="D106" s="373" t="s">
        <v>206</v>
      </c>
      <c r="E106" s="101"/>
      <c r="F106" s="101"/>
      <c r="G106" s="364">
        <v>646.84</v>
      </c>
      <c r="H106" s="487" t="e">
        <f t="shared" si="32"/>
        <v>#DIV/0!</v>
      </c>
    </row>
    <row r="107" spans="1:8" ht="14.45" customHeight="1" x14ac:dyDescent="0.25">
      <c r="A107" s="204">
        <v>3238</v>
      </c>
      <c r="B107" s="205"/>
      <c r="C107" s="206"/>
      <c r="D107" s="373" t="s">
        <v>162</v>
      </c>
      <c r="E107" s="101"/>
      <c r="F107" s="101"/>
      <c r="G107" s="364">
        <v>1237.54</v>
      </c>
      <c r="H107" s="487" t="e">
        <f t="shared" si="32"/>
        <v>#DIV/0!</v>
      </c>
    </row>
    <row r="108" spans="1:8" ht="14.45" customHeight="1" x14ac:dyDescent="0.25">
      <c r="A108" s="204">
        <v>3239</v>
      </c>
      <c r="B108" s="205"/>
      <c r="C108" s="206"/>
      <c r="D108" s="373" t="s">
        <v>163</v>
      </c>
      <c r="E108" s="101"/>
      <c r="F108" s="101"/>
      <c r="G108" s="364">
        <v>95</v>
      </c>
      <c r="H108" s="487" t="e">
        <f t="shared" si="32"/>
        <v>#DIV/0!</v>
      </c>
    </row>
    <row r="109" spans="1:8" s="100" customFormat="1" ht="24" customHeight="1" x14ac:dyDescent="0.25">
      <c r="A109" s="207">
        <v>324</v>
      </c>
      <c r="B109" s="208"/>
      <c r="C109" s="199"/>
      <c r="D109" s="378" t="s">
        <v>209</v>
      </c>
      <c r="E109" s="47">
        <v>140</v>
      </c>
      <c r="F109" s="47">
        <f>F110</f>
        <v>0</v>
      </c>
      <c r="G109" s="362">
        <f>G110</f>
        <v>139.91999999999999</v>
      </c>
      <c r="H109" s="485">
        <f t="shared" si="32"/>
        <v>99.942857142857136</v>
      </c>
    </row>
    <row r="110" spans="1:8" s="100" customFormat="1" ht="24" customHeight="1" x14ac:dyDescent="0.25">
      <c r="A110" s="204">
        <v>3241</v>
      </c>
      <c r="B110" s="205"/>
      <c r="C110" s="206"/>
      <c r="D110" s="378" t="s">
        <v>209</v>
      </c>
      <c r="E110" s="101"/>
      <c r="F110" s="101"/>
      <c r="G110" s="364">
        <v>139.91999999999999</v>
      </c>
      <c r="H110" s="487" t="e">
        <f t="shared" si="32"/>
        <v>#DIV/0!</v>
      </c>
    </row>
    <row r="111" spans="1:8" ht="25.5" x14ac:dyDescent="0.25">
      <c r="A111" s="227">
        <v>329</v>
      </c>
      <c r="B111" s="228"/>
      <c r="C111" s="229"/>
      <c r="D111" s="374" t="s">
        <v>164</v>
      </c>
      <c r="E111" s="230">
        <v>900</v>
      </c>
      <c r="F111" s="230">
        <f t="shared" ref="F111:G111" si="37">SUM(F112:F117)</f>
        <v>0</v>
      </c>
      <c r="G111" s="375">
        <f t="shared" si="37"/>
        <v>900.02</v>
      </c>
      <c r="H111" s="485">
        <f t="shared" si="32"/>
        <v>100.00222222222222</v>
      </c>
    </row>
    <row r="112" spans="1:8" ht="14.45" customHeight="1" x14ac:dyDescent="0.25">
      <c r="A112" s="223">
        <v>3292</v>
      </c>
      <c r="B112" s="224"/>
      <c r="C112" s="225"/>
      <c r="D112" s="376" t="s">
        <v>166</v>
      </c>
      <c r="E112" s="226"/>
      <c r="F112" s="226"/>
      <c r="G112" s="377"/>
      <c r="H112" s="487" t="e">
        <f t="shared" si="32"/>
        <v>#DIV/0!</v>
      </c>
    </row>
    <row r="113" spans="1:10" s="100" customFormat="1" ht="14.45" customHeight="1" x14ac:dyDescent="0.25">
      <c r="A113" s="223">
        <v>3293</v>
      </c>
      <c r="B113" s="224"/>
      <c r="C113" s="225"/>
      <c r="D113" s="376" t="s">
        <v>167</v>
      </c>
      <c r="E113" s="226"/>
      <c r="F113" s="226"/>
      <c r="G113" s="377">
        <v>97.78</v>
      </c>
      <c r="H113" s="487" t="e">
        <f t="shared" si="32"/>
        <v>#DIV/0!</v>
      </c>
    </row>
    <row r="114" spans="1:10" ht="21.6" customHeight="1" x14ac:dyDescent="0.25">
      <c r="A114" s="223">
        <v>3294</v>
      </c>
      <c r="B114" s="224"/>
      <c r="C114" s="225"/>
      <c r="D114" s="376" t="s">
        <v>207</v>
      </c>
      <c r="E114" s="226"/>
      <c r="F114" s="226"/>
      <c r="G114" s="377">
        <v>217.09</v>
      </c>
      <c r="H114" s="487" t="e">
        <f t="shared" si="32"/>
        <v>#DIV/0!</v>
      </c>
    </row>
    <row r="115" spans="1:10" ht="18.600000000000001" customHeight="1" x14ac:dyDescent="0.25">
      <c r="A115" s="223">
        <v>3295</v>
      </c>
      <c r="B115" s="224"/>
      <c r="C115" s="225"/>
      <c r="D115" s="376" t="s">
        <v>169</v>
      </c>
      <c r="E115" s="226"/>
      <c r="F115" s="226"/>
      <c r="G115" s="377"/>
      <c r="H115" s="487" t="e">
        <f t="shared" si="32"/>
        <v>#DIV/0!</v>
      </c>
    </row>
    <row r="116" spans="1:10" x14ac:dyDescent="0.25">
      <c r="A116" s="223">
        <v>3296</v>
      </c>
      <c r="B116" s="224"/>
      <c r="C116" s="225"/>
      <c r="D116" s="376" t="s">
        <v>170</v>
      </c>
      <c r="E116" s="226"/>
      <c r="F116" s="226"/>
      <c r="G116" s="377"/>
      <c r="H116" s="487" t="e">
        <f t="shared" si="32"/>
        <v>#DIV/0!</v>
      </c>
    </row>
    <row r="117" spans="1:10" ht="27.6" customHeight="1" x14ac:dyDescent="0.25">
      <c r="A117" s="223">
        <v>3299</v>
      </c>
      <c r="B117" s="224"/>
      <c r="C117" s="225"/>
      <c r="D117" s="376" t="s">
        <v>164</v>
      </c>
      <c r="E117" s="226"/>
      <c r="F117" s="226"/>
      <c r="G117" s="377">
        <v>585.15</v>
      </c>
      <c r="H117" s="487" t="e">
        <f t="shared" si="32"/>
        <v>#DIV/0!</v>
      </c>
      <c r="I117" s="81"/>
    </row>
    <row r="118" spans="1:10" ht="14.45" customHeight="1" x14ac:dyDescent="0.25">
      <c r="A118" s="185">
        <v>34</v>
      </c>
      <c r="B118" s="186"/>
      <c r="C118" s="187"/>
      <c r="D118" s="359" t="s">
        <v>66</v>
      </c>
      <c r="E118" s="91">
        <f t="shared" ref="E118:G118" si="38">SUM(E119)</f>
        <v>630</v>
      </c>
      <c r="F118" s="91">
        <f t="shared" si="38"/>
        <v>0</v>
      </c>
      <c r="G118" s="360">
        <f t="shared" si="38"/>
        <v>654.9</v>
      </c>
      <c r="H118" s="486">
        <f t="shared" si="32"/>
        <v>103.95238095238095</v>
      </c>
    </row>
    <row r="119" spans="1:10" ht="26.45" customHeight="1" x14ac:dyDescent="0.25">
      <c r="A119" s="231">
        <v>343</v>
      </c>
      <c r="B119" s="200"/>
      <c r="C119" s="201"/>
      <c r="D119" s="361" t="s">
        <v>188</v>
      </c>
      <c r="E119" s="47">
        <v>630</v>
      </c>
      <c r="F119" s="47">
        <f t="shared" ref="F119:G119" si="39">SUM(F120+F121)</f>
        <v>0</v>
      </c>
      <c r="G119" s="362">
        <f t="shared" si="39"/>
        <v>654.9</v>
      </c>
      <c r="H119" s="485">
        <f t="shared" si="32"/>
        <v>103.95238095238095</v>
      </c>
    </row>
    <row r="120" spans="1:10" ht="30.6" customHeight="1" x14ac:dyDescent="0.25">
      <c r="A120" s="232">
        <v>3431</v>
      </c>
      <c r="B120" s="233"/>
      <c r="C120" s="234"/>
      <c r="D120" s="363" t="s">
        <v>171</v>
      </c>
      <c r="E120" s="101"/>
      <c r="F120" s="101"/>
      <c r="G120" s="364">
        <v>654.9</v>
      </c>
      <c r="H120" s="487" t="e">
        <f t="shared" si="32"/>
        <v>#DIV/0!</v>
      </c>
    </row>
    <row r="121" spans="1:10" ht="31.9" customHeight="1" x14ac:dyDescent="0.25">
      <c r="A121" s="232">
        <v>3433</v>
      </c>
      <c r="B121" s="233"/>
      <c r="C121" s="234"/>
      <c r="D121" s="363" t="s">
        <v>173</v>
      </c>
      <c r="E121" s="101"/>
      <c r="F121" s="101"/>
      <c r="G121" s="364"/>
      <c r="H121" s="487" t="e">
        <f t="shared" si="32"/>
        <v>#DIV/0!</v>
      </c>
    </row>
    <row r="122" spans="1:10" s="100" customFormat="1" ht="31.9" customHeight="1" x14ac:dyDescent="0.25">
      <c r="A122" s="580" t="s">
        <v>68</v>
      </c>
      <c r="B122" s="580"/>
      <c r="C122" s="580"/>
      <c r="D122" s="371" t="s">
        <v>86</v>
      </c>
      <c r="E122" s="209">
        <f>SUM(E123+E160+E167)</f>
        <v>1280521</v>
      </c>
      <c r="F122" s="209">
        <f>SUM(F123+F160+F167)</f>
        <v>0</v>
      </c>
      <c r="G122" s="356">
        <f>SUM(G123+G160+G167)</f>
        <v>1251220.45</v>
      </c>
      <c r="H122" s="483">
        <f t="shared" si="32"/>
        <v>97.711825889618368</v>
      </c>
      <c r="J122" s="507"/>
    </row>
    <row r="123" spans="1:10" ht="18.600000000000001" customHeight="1" x14ac:dyDescent="0.25">
      <c r="A123" s="581">
        <v>3</v>
      </c>
      <c r="B123" s="581"/>
      <c r="C123" s="581"/>
      <c r="D123" s="357" t="s">
        <v>6</v>
      </c>
      <c r="E123" s="175">
        <f>SUM(E124+E133+E157)</f>
        <v>1272161</v>
      </c>
      <c r="F123" s="175">
        <f>SUM(F124+F133+F157)</f>
        <v>0</v>
      </c>
      <c r="G123" s="358">
        <f>SUM(G124+G133+G157)</f>
        <v>1251220.45</v>
      </c>
      <c r="H123" s="484">
        <f t="shared" si="32"/>
        <v>98.353938691722192</v>
      </c>
    </row>
    <row r="124" spans="1:10" s="100" customFormat="1" ht="18.600000000000001" customHeight="1" x14ac:dyDescent="0.25">
      <c r="A124" s="582">
        <v>31</v>
      </c>
      <c r="B124" s="583"/>
      <c r="C124" s="584"/>
      <c r="D124" s="359" t="s">
        <v>7</v>
      </c>
      <c r="E124" s="91">
        <f>E125+E129+E131</f>
        <v>1196391</v>
      </c>
      <c r="F124" s="91">
        <f>SUM(F125+F134+F138+F144+F158)</f>
        <v>0</v>
      </c>
      <c r="G124" s="360">
        <f>SUM(G125+G129+G131)</f>
        <v>1187294.78</v>
      </c>
      <c r="H124" s="486">
        <f t="shared" si="32"/>
        <v>99.239695049528123</v>
      </c>
    </row>
    <row r="125" spans="1:10" s="100" customFormat="1" ht="18.600000000000001" customHeight="1" x14ac:dyDescent="0.25">
      <c r="A125" s="196">
        <v>311</v>
      </c>
      <c r="B125" s="197"/>
      <c r="C125" s="188"/>
      <c r="D125" s="361" t="s">
        <v>193</v>
      </c>
      <c r="E125" s="47">
        <v>990265</v>
      </c>
      <c r="F125" s="47">
        <f t="shared" ref="F125:G125" si="40">SUM(F126:F128)</f>
        <v>0</v>
      </c>
      <c r="G125" s="362">
        <f t="shared" si="40"/>
        <v>984014.51</v>
      </c>
      <c r="H125" s="485">
        <f t="shared" si="32"/>
        <v>99.368806329618849</v>
      </c>
    </row>
    <row r="126" spans="1:10" s="100" customFormat="1" ht="18.600000000000001" customHeight="1" x14ac:dyDescent="0.25">
      <c r="A126" s="198">
        <v>3111</v>
      </c>
      <c r="B126" s="86"/>
      <c r="C126" s="189"/>
      <c r="D126" s="363" t="s">
        <v>137</v>
      </c>
      <c r="E126" s="101"/>
      <c r="F126" s="101"/>
      <c r="G126" s="364">
        <v>933368.5</v>
      </c>
      <c r="H126" s="487" t="e">
        <f t="shared" si="32"/>
        <v>#DIV/0!</v>
      </c>
    </row>
    <row r="127" spans="1:10" s="100" customFormat="1" ht="18.600000000000001" customHeight="1" x14ac:dyDescent="0.25">
      <c r="A127" s="198">
        <v>3113</v>
      </c>
      <c r="B127" s="86"/>
      <c r="C127" s="189"/>
      <c r="D127" s="363" t="s">
        <v>138</v>
      </c>
      <c r="E127" s="101"/>
      <c r="F127" s="101"/>
      <c r="G127" s="364">
        <v>38425.21</v>
      </c>
      <c r="H127" s="487" t="e">
        <f t="shared" si="32"/>
        <v>#DIV/0!</v>
      </c>
    </row>
    <row r="128" spans="1:10" s="100" customFormat="1" ht="18.600000000000001" customHeight="1" x14ac:dyDescent="0.25">
      <c r="A128" s="198">
        <v>3114</v>
      </c>
      <c r="B128" s="86"/>
      <c r="C128" s="189"/>
      <c r="D128" s="363" t="s">
        <v>191</v>
      </c>
      <c r="E128" s="101"/>
      <c r="F128" s="101"/>
      <c r="G128" s="364">
        <v>12220.8</v>
      </c>
      <c r="H128" s="487" t="e">
        <f t="shared" si="32"/>
        <v>#DIV/0!</v>
      </c>
    </row>
    <row r="129" spans="1:8" s="100" customFormat="1" ht="18.600000000000001" customHeight="1" x14ac:dyDescent="0.25">
      <c r="A129" s="196">
        <v>312</v>
      </c>
      <c r="B129" s="197"/>
      <c r="C129" s="188"/>
      <c r="D129" s="361" t="s">
        <v>139</v>
      </c>
      <c r="E129" s="47">
        <v>46400</v>
      </c>
      <c r="F129" s="47">
        <f t="shared" ref="F129:G129" si="41">SUM(F130)</f>
        <v>0</v>
      </c>
      <c r="G129" s="362">
        <f t="shared" si="41"/>
        <v>44616.73</v>
      </c>
      <c r="H129" s="485">
        <f t="shared" si="32"/>
        <v>96.156745689655182</v>
      </c>
    </row>
    <row r="130" spans="1:8" s="100" customFormat="1" ht="18.600000000000001" customHeight="1" x14ac:dyDescent="0.25">
      <c r="A130" s="198">
        <v>3121</v>
      </c>
      <c r="B130" s="86"/>
      <c r="C130" s="189"/>
      <c r="D130" s="363" t="s">
        <v>139</v>
      </c>
      <c r="E130" s="101"/>
      <c r="F130" s="101"/>
      <c r="G130" s="364">
        <v>44616.73</v>
      </c>
      <c r="H130" s="487" t="e">
        <f t="shared" si="32"/>
        <v>#DIV/0!</v>
      </c>
    </row>
    <row r="131" spans="1:8" s="100" customFormat="1" ht="18.600000000000001" customHeight="1" x14ac:dyDescent="0.25">
      <c r="A131" s="196">
        <v>313</v>
      </c>
      <c r="B131" s="197"/>
      <c r="C131" s="188"/>
      <c r="D131" s="361" t="s">
        <v>140</v>
      </c>
      <c r="E131" s="47">
        <v>159726</v>
      </c>
      <c r="F131" s="47">
        <f t="shared" ref="F131:G131" si="42">SUM(F132)</f>
        <v>0</v>
      </c>
      <c r="G131" s="362">
        <f t="shared" si="42"/>
        <v>158663.54</v>
      </c>
      <c r="H131" s="485">
        <f t="shared" si="32"/>
        <v>99.334823385046903</v>
      </c>
    </row>
    <row r="132" spans="1:8" s="100" customFormat="1" ht="29.45" customHeight="1" x14ac:dyDescent="0.25">
      <c r="A132" s="198">
        <v>3132</v>
      </c>
      <c r="B132" s="86"/>
      <c r="C132" s="189"/>
      <c r="D132" s="363" t="s">
        <v>194</v>
      </c>
      <c r="E132" s="101"/>
      <c r="F132" s="101"/>
      <c r="G132" s="364">
        <v>158663.54</v>
      </c>
      <c r="H132" s="487" t="e">
        <f t="shared" si="32"/>
        <v>#DIV/0!</v>
      </c>
    </row>
    <row r="133" spans="1:8" s="100" customFormat="1" ht="18.600000000000001" customHeight="1" x14ac:dyDescent="0.25">
      <c r="A133" s="582">
        <v>32</v>
      </c>
      <c r="B133" s="583"/>
      <c r="C133" s="584"/>
      <c r="D133" s="359" t="s">
        <v>15</v>
      </c>
      <c r="E133" s="91">
        <f>E134+E138+E144+E154</f>
        <v>75770</v>
      </c>
      <c r="F133" s="91">
        <f>SUM(F134+F138+F144+F152+F154)</f>
        <v>0</v>
      </c>
      <c r="G133" s="360">
        <f>SUM(G134+G138+G144+G152+G154)</f>
        <v>63925.67</v>
      </c>
      <c r="H133" s="486">
        <f t="shared" si="32"/>
        <v>84.368048040121408</v>
      </c>
    </row>
    <row r="134" spans="1:8" ht="21.6" customHeight="1" x14ac:dyDescent="0.25">
      <c r="A134" s="196">
        <v>321</v>
      </c>
      <c r="B134" s="197"/>
      <c r="C134" s="188"/>
      <c r="D134" s="361" t="s">
        <v>143</v>
      </c>
      <c r="E134" s="47">
        <v>28531</v>
      </c>
      <c r="F134" s="47">
        <f t="shared" ref="F134:G134" si="43">SUM(F135:F137)</f>
        <v>0</v>
      </c>
      <c r="G134" s="362">
        <f t="shared" si="43"/>
        <v>24770.399999999998</v>
      </c>
      <c r="H134" s="485">
        <f t="shared" si="32"/>
        <v>86.819249237671286</v>
      </c>
    </row>
    <row r="135" spans="1:8" s="100" customFormat="1" ht="21" customHeight="1" x14ac:dyDescent="0.25">
      <c r="A135" s="198">
        <v>3211</v>
      </c>
      <c r="B135" s="86"/>
      <c r="C135" s="189"/>
      <c r="D135" s="363" t="s">
        <v>144</v>
      </c>
      <c r="E135" s="101"/>
      <c r="F135" s="101"/>
      <c r="G135" s="364">
        <v>1046.96</v>
      </c>
      <c r="H135" s="487" t="e">
        <f t="shared" si="32"/>
        <v>#DIV/0!</v>
      </c>
    </row>
    <row r="136" spans="1:8" ht="24.6" customHeight="1" x14ac:dyDescent="0.25">
      <c r="A136" s="198">
        <v>3212</v>
      </c>
      <c r="B136" s="86"/>
      <c r="C136" s="189"/>
      <c r="D136" s="363" t="s">
        <v>195</v>
      </c>
      <c r="E136" s="101"/>
      <c r="F136" s="101"/>
      <c r="G136" s="364">
        <v>23723.439999999999</v>
      </c>
      <c r="H136" s="487" t="e">
        <f t="shared" si="32"/>
        <v>#DIV/0!</v>
      </c>
    </row>
    <row r="137" spans="1:8" ht="21" customHeight="1" x14ac:dyDescent="0.25">
      <c r="A137" s="198">
        <v>3213</v>
      </c>
      <c r="B137" s="194"/>
      <c r="C137" s="195"/>
      <c r="D137" s="373" t="s">
        <v>208</v>
      </c>
      <c r="E137" s="101"/>
      <c r="F137" s="101"/>
      <c r="G137" s="364"/>
      <c r="H137" s="487" t="e">
        <f t="shared" si="32"/>
        <v>#DIV/0!</v>
      </c>
    </row>
    <row r="138" spans="1:8" ht="19.899999999999999" customHeight="1" x14ac:dyDescent="0.25">
      <c r="A138" s="196">
        <v>322</v>
      </c>
      <c r="B138" s="244"/>
      <c r="C138" s="245"/>
      <c r="D138" s="379" t="s">
        <v>147</v>
      </c>
      <c r="E138" s="246">
        <v>1977</v>
      </c>
      <c r="F138" s="246">
        <f>SUM(F139+F140+F142+F143)</f>
        <v>0</v>
      </c>
      <c r="G138" s="380">
        <f>SUM(G139+G140+G142+G143)</f>
        <v>0</v>
      </c>
      <c r="H138" s="485">
        <f t="shared" si="32"/>
        <v>0</v>
      </c>
    </row>
    <row r="139" spans="1:8" ht="26.45" customHeight="1" x14ac:dyDescent="0.25">
      <c r="A139" s="198">
        <v>3221</v>
      </c>
      <c r="B139" s="194"/>
      <c r="C139" s="195"/>
      <c r="D139" s="373" t="s">
        <v>200</v>
      </c>
      <c r="E139" s="101"/>
      <c r="F139" s="101"/>
      <c r="G139" s="364"/>
      <c r="H139" s="487" t="e">
        <f t="shared" si="32"/>
        <v>#DIV/0!</v>
      </c>
    </row>
    <row r="140" spans="1:8" s="100" customFormat="1" ht="19.149999999999999" customHeight="1" x14ac:dyDescent="0.25">
      <c r="A140" s="198">
        <v>3222</v>
      </c>
      <c r="B140" s="194"/>
      <c r="C140" s="195"/>
      <c r="D140" s="373" t="s">
        <v>149</v>
      </c>
      <c r="E140" s="101"/>
      <c r="F140" s="101"/>
      <c r="G140" s="364"/>
      <c r="H140" s="487" t="e">
        <f t="shared" si="32"/>
        <v>#DIV/0!</v>
      </c>
    </row>
    <row r="141" spans="1:8" s="100" customFormat="1" ht="19.149999999999999" customHeight="1" x14ac:dyDescent="0.25">
      <c r="A141" s="422">
        <v>3223</v>
      </c>
      <c r="B141" s="420"/>
      <c r="C141" s="421"/>
      <c r="D141" s="363" t="s">
        <v>150</v>
      </c>
      <c r="E141" s="101"/>
      <c r="F141" s="101"/>
      <c r="G141" s="364"/>
      <c r="H141" s="487" t="e">
        <f t="shared" si="32"/>
        <v>#DIV/0!</v>
      </c>
    </row>
    <row r="142" spans="1:8" s="100" customFormat="1" ht="28.5" customHeight="1" x14ac:dyDescent="0.25">
      <c r="A142" s="198">
        <v>3224</v>
      </c>
      <c r="B142" s="322"/>
      <c r="C142" s="323"/>
      <c r="D142" s="363" t="s">
        <v>151</v>
      </c>
      <c r="E142" s="101"/>
      <c r="F142" s="101"/>
      <c r="G142" s="364"/>
      <c r="H142" s="487" t="e">
        <f t="shared" si="32"/>
        <v>#DIV/0!</v>
      </c>
    </row>
    <row r="143" spans="1:8" s="100" customFormat="1" ht="20.25" customHeight="1" x14ac:dyDescent="0.25">
      <c r="A143" s="646">
        <v>3225</v>
      </c>
      <c r="B143" s="647"/>
      <c r="C143" s="648"/>
      <c r="D143" s="363" t="s">
        <v>201</v>
      </c>
      <c r="E143" s="101"/>
      <c r="F143" s="101"/>
      <c r="G143" s="364"/>
      <c r="H143" s="487" t="e">
        <f t="shared" si="32"/>
        <v>#DIV/0!</v>
      </c>
    </row>
    <row r="144" spans="1:8" s="100" customFormat="1" ht="19.149999999999999" customHeight="1" x14ac:dyDescent="0.25">
      <c r="A144" s="196">
        <v>323</v>
      </c>
      <c r="B144" s="236"/>
      <c r="C144" s="237"/>
      <c r="D144" s="381" t="s">
        <v>154</v>
      </c>
      <c r="E144" s="47">
        <v>35873</v>
      </c>
      <c r="F144" s="47">
        <f>SUM(F151+F149)</f>
        <v>0</v>
      </c>
      <c r="G144" s="362">
        <f>SUM(G145:G151)</f>
        <v>30059.65</v>
      </c>
      <c r="H144" s="485">
        <f t="shared" si="32"/>
        <v>83.794636634794969</v>
      </c>
    </row>
    <row r="145" spans="1:8" s="100" customFormat="1" ht="19.149999999999999" customHeight="1" x14ac:dyDescent="0.25">
      <c r="A145" s="646">
        <v>3231</v>
      </c>
      <c r="B145" s="647"/>
      <c r="C145" s="648"/>
      <c r="D145" s="372" t="s">
        <v>203</v>
      </c>
      <c r="E145" s="320"/>
      <c r="F145" s="320"/>
      <c r="G145" s="366">
        <v>300</v>
      </c>
      <c r="H145" s="487" t="e">
        <f t="shared" si="32"/>
        <v>#DIV/0!</v>
      </c>
    </row>
    <row r="146" spans="1:8" s="100" customFormat="1" ht="24" customHeight="1" x14ac:dyDescent="0.25">
      <c r="A146" s="646">
        <v>3232</v>
      </c>
      <c r="B146" s="647"/>
      <c r="C146" s="648"/>
      <c r="D146" s="363" t="s">
        <v>156</v>
      </c>
      <c r="E146" s="320"/>
      <c r="F146" s="320"/>
      <c r="G146" s="366"/>
      <c r="H146" s="487" t="e">
        <f t="shared" si="32"/>
        <v>#DIV/0!</v>
      </c>
    </row>
    <row r="147" spans="1:8" s="100" customFormat="1" ht="19.149999999999999" customHeight="1" x14ac:dyDescent="0.25">
      <c r="A147" s="646">
        <v>3234</v>
      </c>
      <c r="B147" s="647"/>
      <c r="C147" s="648"/>
      <c r="D147" s="363" t="s">
        <v>158</v>
      </c>
      <c r="E147" s="320"/>
      <c r="F147" s="320"/>
      <c r="G147" s="366"/>
      <c r="H147" s="487" t="e">
        <f t="shared" ref="H147:H211" si="44">G147/E147*100</f>
        <v>#DIV/0!</v>
      </c>
    </row>
    <row r="148" spans="1:8" s="100" customFormat="1" ht="19.149999999999999" customHeight="1" x14ac:dyDescent="0.25">
      <c r="A148" s="646">
        <v>3236</v>
      </c>
      <c r="B148" s="647"/>
      <c r="C148" s="648"/>
      <c r="D148" s="373" t="s">
        <v>205</v>
      </c>
      <c r="E148" s="320"/>
      <c r="F148" s="320"/>
      <c r="G148" s="366"/>
      <c r="H148" s="487" t="e">
        <f t="shared" si="44"/>
        <v>#DIV/0!</v>
      </c>
    </row>
    <row r="149" spans="1:8" s="100" customFormat="1" ht="19.149999999999999" customHeight="1" x14ac:dyDescent="0.25">
      <c r="A149" s="646">
        <v>3237</v>
      </c>
      <c r="B149" s="647"/>
      <c r="C149" s="648"/>
      <c r="D149" s="373" t="s">
        <v>206</v>
      </c>
      <c r="E149" s="320"/>
      <c r="F149" s="320"/>
      <c r="G149" s="366">
        <v>29759.65</v>
      </c>
      <c r="H149" s="487" t="e">
        <f t="shared" si="44"/>
        <v>#DIV/0!</v>
      </c>
    </row>
    <row r="150" spans="1:8" s="100" customFormat="1" ht="19.149999999999999" customHeight="1" x14ac:dyDescent="0.25">
      <c r="A150" s="501">
        <v>3238</v>
      </c>
      <c r="B150" s="502"/>
      <c r="C150" s="503"/>
      <c r="D150" s="373" t="s">
        <v>162</v>
      </c>
      <c r="E150" s="320"/>
      <c r="F150" s="320"/>
      <c r="G150" s="366"/>
      <c r="H150" s="487"/>
    </row>
    <row r="151" spans="1:8" s="100" customFormat="1" ht="20.45" customHeight="1" x14ac:dyDescent="0.25">
      <c r="A151" s="198">
        <v>3239</v>
      </c>
      <c r="B151" s="194"/>
      <c r="C151" s="195"/>
      <c r="D151" s="373" t="s">
        <v>163</v>
      </c>
      <c r="E151" s="101"/>
      <c r="F151" s="101"/>
      <c r="G151" s="364"/>
      <c r="H151" s="487" t="e">
        <f t="shared" si="44"/>
        <v>#DIV/0!</v>
      </c>
    </row>
    <row r="152" spans="1:8" s="100" customFormat="1" ht="26.45" customHeight="1" x14ac:dyDescent="0.25">
      <c r="A152" s="321">
        <v>324</v>
      </c>
      <c r="B152" s="327"/>
      <c r="C152" s="328"/>
      <c r="D152" s="381" t="s">
        <v>209</v>
      </c>
      <c r="E152" s="47">
        <f t="shared" ref="E152:G152" si="45">SUM(E153)</f>
        <v>0</v>
      </c>
      <c r="F152" s="47">
        <f t="shared" si="45"/>
        <v>0</v>
      </c>
      <c r="G152" s="362">
        <f t="shared" si="45"/>
        <v>0</v>
      </c>
      <c r="H152" s="485" t="e">
        <f t="shared" si="44"/>
        <v>#DIV/0!</v>
      </c>
    </row>
    <row r="153" spans="1:8" s="100" customFormat="1" ht="26.45" customHeight="1" x14ac:dyDescent="0.25">
      <c r="A153" s="198">
        <v>3241</v>
      </c>
      <c r="B153" s="194"/>
      <c r="C153" s="195"/>
      <c r="D153" s="373" t="s">
        <v>209</v>
      </c>
      <c r="E153" s="101"/>
      <c r="F153" s="101"/>
      <c r="G153" s="364"/>
      <c r="H153" s="487" t="e">
        <f t="shared" si="44"/>
        <v>#DIV/0!</v>
      </c>
    </row>
    <row r="154" spans="1:8" s="100" customFormat="1" ht="26.45" customHeight="1" x14ac:dyDescent="0.25">
      <c r="A154" s="333">
        <v>329</v>
      </c>
      <c r="B154" s="208"/>
      <c r="C154" s="199"/>
      <c r="D154" s="378" t="s">
        <v>164</v>
      </c>
      <c r="E154" s="47">
        <v>9389</v>
      </c>
      <c r="F154" s="47">
        <f>F155+F156</f>
        <v>0</v>
      </c>
      <c r="G154" s="362">
        <f>G155+G156</f>
        <v>9095.619999999999</v>
      </c>
      <c r="H154" s="485">
        <f t="shared" si="44"/>
        <v>96.875279582490137</v>
      </c>
    </row>
    <row r="155" spans="1:8" s="100" customFormat="1" ht="26.45" customHeight="1" x14ac:dyDescent="0.25">
      <c r="A155" s="332">
        <v>3295</v>
      </c>
      <c r="B155" s="205"/>
      <c r="C155" s="206"/>
      <c r="D155" s="382" t="s">
        <v>169</v>
      </c>
      <c r="E155" s="101"/>
      <c r="F155" s="101"/>
      <c r="G155" s="364">
        <v>3976</v>
      </c>
      <c r="H155" s="487" t="e">
        <f t="shared" si="44"/>
        <v>#DIV/0!</v>
      </c>
    </row>
    <row r="156" spans="1:8" s="100" customFormat="1" ht="26.45" customHeight="1" x14ac:dyDescent="0.25">
      <c r="A156" s="332">
        <v>3299</v>
      </c>
      <c r="B156" s="205"/>
      <c r="C156" s="206"/>
      <c r="D156" s="376" t="s">
        <v>164</v>
      </c>
      <c r="E156" s="101"/>
      <c r="F156" s="101"/>
      <c r="G156" s="364">
        <v>5119.62</v>
      </c>
      <c r="H156" s="487" t="e">
        <f t="shared" si="44"/>
        <v>#DIV/0!</v>
      </c>
    </row>
    <row r="157" spans="1:8" s="100" customFormat="1" ht="39" customHeight="1" x14ac:dyDescent="0.25">
      <c r="A157" s="248">
        <v>37</v>
      </c>
      <c r="B157" s="249"/>
      <c r="C157" s="250"/>
      <c r="D157" s="357" t="s">
        <v>39</v>
      </c>
      <c r="E157" s="175">
        <f t="shared" ref="E157:G158" si="46">SUM(E158)</f>
        <v>0</v>
      </c>
      <c r="F157" s="175">
        <f t="shared" si="46"/>
        <v>0</v>
      </c>
      <c r="G157" s="358">
        <f t="shared" si="46"/>
        <v>0</v>
      </c>
      <c r="H157" s="484" t="e">
        <f t="shared" si="44"/>
        <v>#DIV/0!</v>
      </c>
    </row>
    <row r="158" spans="1:8" ht="25.5" x14ac:dyDescent="0.25">
      <c r="A158" s="202">
        <v>372</v>
      </c>
      <c r="B158" s="239"/>
      <c r="C158" s="240"/>
      <c r="D158" s="359" t="s">
        <v>210</v>
      </c>
      <c r="E158" s="91">
        <f t="shared" si="46"/>
        <v>0</v>
      </c>
      <c r="F158" s="91">
        <f t="shared" si="46"/>
        <v>0</v>
      </c>
      <c r="G158" s="360">
        <f t="shared" si="46"/>
        <v>0</v>
      </c>
      <c r="H158" s="486" t="e">
        <f t="shared" si="44"/>
        <v>#DIV/0!</v>
      </c>
    </row>
    <row r="159" spans="1:8" s="100" customFormat="1" ht="25.5" x14ac:dyDescent="0.25">
      <c r="A159" s="251">
        <v>3722</v>
      </c>
      <c r="B159" s="233"/>
      <c r="C159" s="234"/>
      <c r="D159" s="363" t="s">
        <v>189</v>
      </c>
      <c r="E159" s="101"/>
      <c r="F159" s="101"/>
      <c r="G159" s="364"/>
      <c r="H159" s="487" t="e">
        <f t="shared" si="44"/>
        <v>#DIV/0!</v>
      </c>
    </row>
    <row r="160" spans="1:8" s="100" customFormat="1" ht="25.5" x14ac:dyDescent="0.25">
      <c r="A160" s="634">
        <v>4</v>
      </c>
      <c r="B160" s="635"/>
      <c r="C160" s="636"/>
      <c r="D160" s="383" t="s">
        <v>8</v>
      </c>
      <c r="E160" s="175">
        <f t="shared" ref="E160:G160" si="47">SUM(E161+E165)</f>
        <v>8360</v>
      </c>
      <c r="F160" s="175">
        <f t="shared" si="47"/>
        <v>0</v>
      </c>
      <c r="G160" s="358">
        <f t="shared" si="47"/>
        <v>0</v>
      </c>
      <c r="H160" s="484">
        <f t="shared" si="44"/>
        <v>0</v>
      </c>
    </row>
    <row r="161" spans="1:8" s="100" customFormat="1" ht="25.5" x14ac:dyDescent="0.25">
      <c r="A161" s="637">
        <v>42</v>
      </c>
      <c r="B161" s="638"/>
      <c r="C161" s="639"/>
      <c r="D161" s="384" t="s">
        <v>20</v>
      </c>
      <c r="E161" s="91">
        <f t="shared" ref="E161:G161" si="48">SUM(E162+E165)</f>
        <v>8360</v>
      </c>
      <c r="F161" s="91">
        <f t="shared" si="48"/>
        <v>0</v>
      </c>
      <c r="G161" s="360">
        <f t="shared" si="48"/>
        <v>0</v>
      </c>
      <c r="H161" s="486">
        <f t="shared" si="44"/>
        <v>0</v>
      </c>
    </row>
    <row r="162" spans="1:8" s="100" customFormat="1" x14ac:dyDescent="0.25">
      <c r="A162" s="231">
        <v>422</v>
      </c>
      <c r="B162" s="200"/>
      <c r="C162" s="201"/>
      <c r="D162" s="385" t="s">
        <v>211</v>
      </c>
      <c r="E162" s="47">
        <v>8360</v>
      </c>
      <c r="F162" s="47">
        <f>SUM(F163+F164)</f>
        <v>0</v>
      </c>
      <c r="G162" s="362">
        <f>SUM(G163+G164)</f>
        <v>0</v>
      </c>
      <c r="H162" s="485">
        <f t="shared" si="44"/>
        <v>0</v>
      </c>
    </row>
    <row r="163" spans="1:8" s="100" customFormat="1" x14ac:dyDescent="0.25">
      <c r="A163" s="232">
        <v>4221</v>
      </c>
      <c r="B163" s="233"/>
      <c r="C163" s="234"/>
      <c r="D163" s="386" t="s">
        <v>202</v>
      </c>
      <c r="E163" s="101"/>
      <c r="F163" s="101"/>
      <c r="G163" s="364"/>
      <c r="H163" s="487" t="e">
        <f t="shared" si="44"/>
        <v>#DIV/0!</v>
      </c>
    </row>
    <row r="164" spans="1:8" s="100" customFormat="1" ht="25.5" x14ac:dyDescent="0.25">
      <c r="A164" s="232">
        <v>4227</v>
      </c>
      <c r="B164" s="233"/>
      <c r="C164" s="234"/>
      <c r="D164" s="386" t="s">
        <v>181</v>
      </c>
      <c r="E164" s="101"/>
      <c r="F164" s="101"/>
      <c r="G164" s="364"/>
      <c r="H164" s="487" t="e">
        <f t="shared" si="44"/>
        <v>#DIV/0!</v>
      </c>
    </row>
    <row r="165" spans="1:8" s="100" customFormat="1" ht="25.5" x14ac:dyDescent="0.25">
      <c r="A165" s="231">
        <v>424</v>
      </c>
      <c r="B165" s="200"/>
      <c r="C165" s="201"/>
      <c r="D165" s="385" t="s">
        <v>182</v>
      </c>
      <c r="E165" s="47">
        <f t="shared" ref="E165:G165" si="49">SUM(E166)</f>
        <v>0</v>
      </c>
      <c r="F165" s="47">
        <f t="shared" si="49"/>
        <v>0</v>
      </c>
      <c r="G165" s="362">
        <f t="shared" si="49"/>
        <v>0</v>
      </c>
      <c r="H165" s="485" t="e">
        <f t="shared" si="44"/>
        <v>#DIV/0!</v>
      </c>
    </row>
    <row r="166" spans="1:8" s="100" customFormat="1" x14ac:dyDescent="0.25">
      <c r="A166" s="232">
        <v>4241</v>
      </c>
      <c r="B166" s="233"/>
      <c r="C166" s="234"/>
      <c r="D166" s="386" t="s">
        <v>183</v>
      </c>
      <c r="E166" s="101"/>
      <c r="F166" s="101"/>
      <c r="G166" s="364"/>
      <c r="H166" s="487" t="e">
        <f t="shared" si="44"/>
        <v>#DIV/0!</v>
      </c>
    </row>
    <row r="167" spans="1:8" s="100" customFormat="1" ht="25.5" x14ac:dyDescent="0.25">
      <c r="A167" s="336">
        <v>5</v>
      </c>
      <c r="B167" s="335"/>
      <c r="C167" s="334"/>
      <c r="D167" s="387" t="s">
        <v>11</v>
      </c>
      <c r="E167" s="175">
        <f t="shared" ref="E167:G169" si="50">E168</f>
        <v>0</v>
      </c>
      <c r="F167" s="175">
        <f t="shared" si="50"/>
        <v>0</v>
      </c>
      <c r="G167" s="358">
        <f t="shared" si="50"/>
        <v>0</v>
      </c>
      <c r="H167" s="484" t="e">
        <f t="shared" si="44"/>
        <v>#DIV/0!</v>
      </c>
    </row>
    <row r="168" spans="1:8" s="100" customFormat="1" ht="25.5" x14ac:dyDescent="0.25">
      <c r="A168" s="324">
        <v>54</v>
      </c>
      <c r="B168" s="325"/>
      <c r="C168" s="326"/>
      <c r="D168" s="388" t="s">
        <v>17</v>
      </c>
      <c r="E168" s="91">
        <f t="shared" si="50"/>
        <v>0</v>
      </c>
      <c r="F168" s="91">
        <f t="shared" si="50"/>
        <v>0</v>
      </c>
      <c r="G168" s="360">
        <f t="shared" si="50"/>
        <v>0</v>
      </c>
      <c r="H168" s="486" t="e">
        <f t="shared" si="44"/>
        <v>#DIV/0!</v>
      </c>
    </row>
    <row r="169" spans="1:8" s="100" customFormat="1" ht="39" customHeight="1" x14ac:dyDescent="0.25">
      <c r="A169" s="231">
        <v>543</v>
      </c>
      <c r="B169" s="200"/>
      <c r="C169" s="201"/>
      <c r="D169" s="389" t="s">
        <v>218</v>
      </c>
      <c r="E169" s="47">
        <v>0</v>
      </c>
      <c r="F169" s="47">
        <f t="shared" si="50"/>
        <v>0</v>
      </c>
      <c r="G169" s="362">
        <f t="shared" si="50"/>
        <v>0</v>
      </c>
      <c r="H169" s="485" t="e">
        <f t="shared" si="44"/>
        <v>#DIV/0!</v>
      </c>
    </row>
    <row r="170" spans="1:8" s="100" customFormat="1" ht="39" customHeight="1" x14ac:dyDescent="0.25">
      <c r="A170" s="232">
        <v>5431</v>
      </c>
      <c r="B170" s="233"/>
      <c r="C170" s="234"/>
      <c r="D170" s="390" t="s">
        <v>218</v>
      </c>
      <c r="E170" s="101"/>
      <c r="F170" s="101"/>
      <c r="G170" s="364"/>
      <c r="H170" s="487" t="e">
        <f t="shared" si="44"/>
        <v>#DIV/0!</v>
      </c>
    </row>
    <row r="171" spans="1:8" ht="25.5" x14ac:dyDescent="0.25">
      <c r="A171" s="622" t="s">
        <v>69</v>
      </c>
      <c r="B171" s="623"/>
      <c r="C171" s="624"/>
      <c r="D171" s="391" t="s">
        <v>70</v>
      </c>
      <c r="E171" s="103">
        <f t="shared" ref="E171:G175" si="51">SUM(E172)</f>
        <v>21505</v>
      </c>
      <c r="F171" s="103">
        <f t="shared" si="51"/>
        <v>0</v>
      </c>
      <c r="G171" s="309">
        <f t="shared" si="51"/>
        <v>21505</v>
      </c>
      <c r="H171" s="482">
        <f t="shared" si="44"/>
        <v>100</v>
      </c>
    </row>
    <row r="172" spans="1:8" x14ac:dyDescent="0.25">
      <c r="A172" s="643" t="s">
        <v>65</v>
      </c>
      <c r="B172" s="644"/>
      <c r="C172" s="645"/>
      <c r="D172" s="371" t="s">
        <v>67</v>
      </c>
      <c r="E172" s="209">
        <f t="shared" si="51"/>
        <v>21505</v>
      </c>
      <c r="F172" s="209">
        <f t="shared" si="51"/>
        <v>0</v>
      </c>
      <c r="G172" s="356">
        <f t="shared" si="51"/>
        <v>21505</v>
      </c>
      <c r="H172" s="483">
        <f t="shared" si="44"/>
        <v>100</v>
      </c>
    </row>
    <row r="173" spans="1:8" x14ac:dyDescent="0.25">
      <c r="A173" s="634">
        <v>3</v>
      </c>
      <c r="B173" s="635"/>
      <c r="C173" s="636"/>
      <c r="D173" s="357" t="s">
        <v>6</v>
      </c>
      <c r="E173" s="175">
        <f t="shared" si="51"/>
        <v>21505</v>
      </c>
      <c r="F173" s="175">
        <f t="shared" si="51"/>
        <v>0</v>
      </c>
      <c r="G173" s="358">
        <f t="shared" si="51"/>
        <v>21505</v>
      </c>
      <c r="H173" s="484">
        <f t="shared" si="44"/>
        <v>100</v>
      </c>
    </row>
    <row r="174" spans="1:8" s="100" customFormat="1" x14ac:dyDescent="0.25">
      <c r="A174" s="238">
        <v>32</v>
      </c>
      <c r="B174" s="239"/>
      <c r="C174" s="240"/>
      <c r="D174" s="369" t="s">
        <v>15</v>
      </c>
      <c r="E174" s="91">
        <f t="shared" si="51"/>
        <v>21505</v>
      </c>
      <c r="F174" s="91">
        <f t="shared" si="51"/>
        <v>0</v>
      </c>
      <c r="G174" s="360">
        <f t="shared" si="51"/>
        <v>21505</v>
      </c>
      <c r="H174" s="486">
        <f t="shared" si="44"/>
        <v>100</v>
      </c>
    </row>
    <row r="175" spans="1:8" s="100" customFormat="1" x14ac:dyDescent="0.25">
      <c r="A175" s="235">
        <v>323</v>
      </c>
      <c r="B175" s="236"/>
      <c r="C175" s="237"/>
      <c r="D175" s="381" t="s">
        <v>154</v>
      </c>
      <c r="E175" s="47">
        <v>21505</v>
      </c>
      <c r="F175" s="47">
        <f t="shared" si="51"/>
        <v>0</v>
      </c>
      <c r="G175" s="362">
        <f t="shared" si="51"/>
        <v>21505</v>
      </c>
      <c r="H175" s="485">
        <f t="shared" si="44"/>
        <v>100</v>
      </c>
    </row>
    <row r="176" spans="1:8" ht="27.75" customHeight="1" x14ac:dyDescent="0.25">
      <c r="A176" s="603">
        <v>3232</v>
      </c>
      <c r="B176" s="604"/>
      <c r="C176" s="605"/>
      <c r="D176" s="373" t="s">
        <v>156</v>
      </c>
      <c r="E176" s="101"/>
      <c r="F176" s="101"/>
      <c r="G176" s="364">
        <v>21505</v>
      </c>
      <c r="H176" s="487" t="e">
        <f t="shared" si="44"/>
        <v>#DIV/0!</v>
      </c>
    </row>
    <row r="177" spans="1:8" ht="25.5" x14ac:dyDescent="0.25">
      <c r="A177" s="606" t="s">
        <v>71</v>
      </c>
      <c r="B177" s="607"/>
      <c r="C177" s="608"/>
      <c r="D177" s="391" t="s">
        <v>72</v>
      </c>
      <c r="E177" s="103">
        <f t="shared" ref="E177:G178" si="52">SUM(E178)</f>
        <v>23345</v>
      </c>
      <c r="F177" s="103">
        <f t="shared" si="52"/>
        <v>0</v>
      </c>
      <c r="G177" s="309">
        <f t="shared" si="52"/>
        <v>23345</v>
      </c>
      <c r="H177" s="482">
        <f t="shared" si="44"/>
        <v>100</v>
      </c>
    </row>
    <row r="178" spans="1:8" x14ac:dyDescent="0.25">
      <c r="A178" s="610" t="s">
        <v>65</v>
      </c>
      <c r="B178" s="611"/>
      <c r="C178" s="612"/>
      <c r="D178" s="392" t="s">
        <v>67</v>
      </c>
      <c r="E178" s="209">
        <f t="shared" si="52"/>
        <v>23345</v>
      </c>
      <c r="F178" s="209">
        <f t="shared" si="52"/>
        <v>0</v>
      </c>
      <c r="G178" s="356">
        <f t="shared" si="52"/>
        <v>23345</v>
      </c>
      <c r="H178" s="483">
        <f t="shared" si="44"/>
        <v>100</v>
      </c>
    </row>
    <row r="179" spans="1:8" ht="25.5" x14ac:dyDescent="0.25">
      <c r="A179" s="634">
        <v>4</v>
      </c>
      <c r="B179" s="635"/>
      <c r="C179" s="636"/>
      <c r="D179" s="383" t="s">
        <v>8</v>
      </c>
      <c r="E179" s="175">
        <f>SUM(E181)</f>
        <v>23345</v>
      </c>
      <c r="F179" s="175">
        <f>SUM(F180+F181)</f>
        <v>0</v>
      </c>
      <c r="G179" s="358">
        <f>SUM(G180)</f>
        <v>23345</v>
      </c>
      <c r="H179" s="484">
        <f t="shared" si="44"/>
        <v>100</v>
      </c>
    </row>
    <row r="180" spans="1:8" ht="25.5" x14ac:dyDescent="0.25">
      <c r="A180" s="637">
        <v>45</v>
      </c>
      <c r="B180" s="638"/>
      <c r="C180" s="639"/>
      <c r="D180" s="384" t="s">
        <v>40</v>
      </c>
      <c r="E180" s="91">
        <f t="shared" ref="E180:G181" si="53">SUM(E181)</f>
        <v>23345</v>
      </c>
      <c r="F180" s="91">
        <f t="shared" si="53"/>
        <v>0</v>
      </c>
      <c r="G180" s="360">
        <f t="shared" si="53"/>
        <v>23345</v>
      </c>
      <c r="H180" s="486">
        <f t="shared" si="44"/>
        <v>100</v>
      </c>
    </row>
    <row r="181" spans="1:8" ht="25.5" x14ac:dyDescent="0.25">
      <c r="A181" s="640">
        <v>451</v>
      </c>
      <c r="B181" s="641"/>
      <c r="C181" s="642"/>
      <c r="D181" s="385" t="s">
        <v>212</v>
      </c>
      <c r="E181" s="47">
        <v>23345</v>
      </c>
      <c r="F181" s="47">
        <f t="shared" si="53"/>
        <v>0</v>
      </c>
      <c r="G181" s="362">
        <f t="shared" si="53"/>
        <v>23345</v>
      </c>
      <c r="H181" s="485">
        <f t="shared" si="44"/>
        <v>100</v>
      </c>
    </row>
    <row r="182" spans="1:8" s="100" customFormat="1" ht="25.5" x14ac:dyDescent="0.25">
      <c r="A182" s="193">
        <v>4511</v>
      </c>
      <c r="B182" s="194"/>
      <c r="C182" s="195"/>
      <c r="D182" s="385" t="s">
        <v>212</v>
      </c>
      <c r="E182" s="101"/>
      <c r="F182" s="101"/>
      <c r="G182" s="364">
        <v>23345</v>
      </c>
      <c r="H182" s="487" t="e">
        <f t="shared" si="44"/>
        <v>#DIV/0!</v>
      </c>
    </row>
    <row r="183" spans="1:8" ht="25.5" x14ac:dyDescent="0.25">
      <c r="A183" s="625" t="s">
        <v>73</v>
      </c>
      <c r="B183" s="626"/>
      <c r="C183" s="627"/>
      <c r="D183" s="393" t="s">
        <v>74</v>
      </c>
      <c r="E183" s="56">
        <f>SUM(E184+E190+E197+E207+E217+E276+E305+E311)</f>
        <v>125789</v>
      </c>
      <c r="F183" s="56">
        <f>SUM(F184+F190+F197+F207+F217+F276+F305+F311)</f>
        <v>0</v>
      </c>
      <c r="G183" s="370">
        <f>SUM(G184+G190+G197+G207+G217+G276+G305+G311)</f>
        <v>105494.07999999999</v>
      </c>
      <c r="H183" s="481">
        <f t="shared" si="44"/>
        <v>83.865902423900323</v>
      </c>
    </row>
    <row r="184" spans="1:8" ht="25.5" x14ac:dyDescent="0.25">
      <c r="A184" s="606" t="s">
        <v>75</v>
      </c>
      <c r="B184" s="607"/>
      <c r="C184" s="608"/>
      <c r="D184" s="394" t="s">
        <v>76</v>
      </c>
      <c r="E184" s="103">
        <f t="shared" ref="E184:G187" si="54">SUM(E185)</f>
        <v>23988</v>
      </c>
      <c r="F184" s="103">
        <f t="shared" si="54"/>
        <v>0</v>
      </c>
      <c r="G184" s="309">
        <f t="shared" si="54"/>
        <v>23987.23</v>
      </c>
      <c r="H184" s="482">
        <f t="shared" si="44"/>
        <v>99.99679006169751</v>
      </c>
    </row>
    <row r="185" spans="1:8" ht="14.45" customHeight="1" x14ac:dyDescent="0.25">
      <c r="A185" s="628" t="s">
        <v>57</v>
      </c>
      <c r="B185" s="629"/>
      <c r="C185" s="630"/>
      <c r="D185" s="395" t="s">
        <v>58</v>
      </c>
      <c r="E185" s="209">
        <f t="shared" si="54"/>
        <v>23988</v>
      </c>
      <c r="F185" s="209">
        <f t="shared" si="54"/>
        <v>0</v>
      </c>
      <c r="G185" s="356">
        <f t="shared" si="54"/>
        <v>23987.23</v>
      </c>
      <c r="H185" s="483">
        <f t="shared" si="44"/>
        <v>99.99679006169751</v>
      </c>
    </row>
    <row r="186" spans="1:8" ht="14.45" customHeight="1" x14ac:dyDescent="0.25">
      <c r="A186" s="253">
        <v>3</v>
      </c>
      <c r="B186" s="290"/>
      <c r="C186" s="291"/>
      <c r="D186" s="396" t="s">
        <v>6</v>
      </c>
      <c r="E186" s="175">
        <f t="shared" si="54"/>
        <v>23988</v>
      </c>
      <c r="F186" s="175">
        <f t="shared" si="54"/>
        <v>0</v>
      </c>
      <c r="G186" s="358">
        <f t="shared" si="54"/>
        <v>23987.23</v>
      </c>
      <c r="H186" s="484">
        <f t="shared" si="44"/>
        <v>99.99679006169751</v>
      </c>
    </row>
    <row r="187" spans="1:8" ht="38.25" x14ac:dyDescent="0.25">
      <c r="A187" s="631">
        <v>37</v>
      </c>
      <c r="B187" s="632"/>
      <c r="C187" s="633"/>
      <c r="D187" s="397" t="s">
        <v>39</v>
      </c>
      <c r="E187" s="91">
        <f t="shared" si="54"/>
        <v>23988</v>
      </c>
      <c r="F187" s="91">
        <f t="shared" si="54"/>
        <v>0</v>
      </c>
      <c r="G187" s="360">
        <f t="shared" si="54"/>
        <v>23987.23</v>
      </c>
      <c r="H187" s="486">
        <f t="shared" si="44"/>
        <v>99.99679006169751</v>
      </c>
    </row>
    <row r="188" spans="1:8" s="100" customFormat="1" ht="25.5" x14ac:dyDescent="0.25">
      <c r="A188" s="231">
        <v>372</v>
      </c>
      <c r="B188" s="200"/>
      <c r="C188" s="201"/>
      <c r="D188" s="361" t="s">
        <v>210</v>
      </c>
      <c r="E188" s="47">
        <v>23988</v>
      </c>
      <c r="F188" s="47">
        <f>SUM(F189)</f>
        <v>0</v>
      </c>
      <c r="G188" s="362">
        <f>SUM(G189)</f>
        <v>23987.23</v>
      </c>
      <c r="H188" s="485">
        <f t="shared" si="44"/>
        <v>99.99679006169751</v>
      </c>
    </row>
    <row r="189" spans="1:8" s="100" customFormat="1" ht="25.5" x14ac:dyDescent="0.25">
      <c r="A189" s="232">
        <v>3722</v>
      </c>
      <c r="B189" s="233"/>
      <c r="C189" s="234"/>
      <c r="D189" s="363" t="s">
        <v>213</v>
      </c>
      <c r="E189" s="101"/>
      <c r="F189" s="101"/>
      <c r="G189" s="364">
        <v>23987.23</v>
      </c>
      <c r="H189" s="487" t="e">
        <f t="shared" si="44"/>
        <v>#DIV/0!</v>
      </c>
    </row>
    <row r="190" spans="1:8" ht="14.45" customHeight="1" x14ac:dyDescent="0.25">
      <c r="A190" s="606" t="s">
        <v>77</v>
      </c>
      <c r="B190" s="607"/>
      <c r="C190" s="608"/>
      <c r="D190" s="398" t="s">
        <v>78</v>
      </c>
      <c r="E190" s="103">
        <f t="shared" ref="E190:G192" si="55">SUM(E191)</f>
        <v>0</v>
      </c>
      <c r="F190" s="53">
        <f t="shared" si="55"/>
        <v>0</v>
      </c>
      <c r="G190" s="309">
        <f t="shared" si="55"/>
        <v>0</v>
      </c>
      <c r="H190" s="482" t="e">
        <f t="shared" si="44"/>
        <v>#DIV/0!</v>
      </c>
    </row>
    <row r="191" spans="1:8" x14ac:dyDescent="0.25">
      <c r="A191" s="619" t="s">
        <v>79</v>
      </c>
      <c r="B191" s="620"/>
      <c r="C191" s="621"/>
      <c r="D191" s="395" t="s">
        <v>58</v>
      </c>
      <c r="E191" s="209">
        <f t="shared" si="55"/>
        <v>0</v>
      </c>
      <c r="F191" s="209">
        <f t="shared" si="55"/>
        <v>0</v>
      </c>
      <c r="G191" s="356">
        <f t="shared" si="55"/>
        <v>0</v>
      </c>
      <c r="H191" s="483" t="e">
        <f t="shared" si="44"/>
        <v>#DIV/0!</v>
      </c>
    </row>
    <row r="192" spans="1:8" x14ac:dyDescent="0.25">
      <c r="A192" s="260">
        <v>3</v>
      </c>
      <c r="B192" s="249"/>
      <c r="C192" s="250"/>
      <c r="D192" s="399" t="s">
        <v>6</v>
      </c>
      <c r="E192" s="175">
        <f t="shared" si="55"/>
        <v>0</v>
      </c>
      <c r="F192" s="175">
        <f t="shared" si="55"/>
        <v>0</v>
      </c>
      <c r="G192" s="358">
        <f t="shared" si="55"/>
        <v>0</v>
      </c>
      <c r="H192" s="484" t="e">
        <f t="shared" si="44"/>
        <v>#DIV/0!</v>
      </c>
    </row>
    <row r="193" spans="1:8" x14ac:dyDescent="0.25">
      <c r="A193" s="241">
        <v>32</v>
      </c>
      <c r="B193" s="242"/>
      <c r="C193" s="243"/>
      <c r="D193" s="400" t="s">
        <v>15</v>
      </c>
      <c r="E193" s="91">
        <f>SUM(E194)</f>
        <v>0</v>
      </c>
      <c r="F193" s="91">
        <f>SUM(F194)</f>
        <v>0</v>
      </c>
      <c r="G193" s="360">
        <f>SUM(G194)</f>
        <v>0</v>
      </c>
      <c r="H193" s="486" t="e">
        <f t="shared" si="44"/>
        <v>#DIV/0!</v>
      </c>
    </row>
    <row r="194" spans="1:8" s="100" customFormat="1" x14ac:dyDescent="0.25">
      <c r="A194" s="231">
        <v>323</v>
      </c>
      <c r="B194" s="200"/>
      <c r="C194" s="201"/>
      <c r="D194" s="401" t="s">
        <v>154</v>
      </c>
      <c r="E194" s="47">
        <v>0</v>
      </c>
      <c r="F194" s="47">
        <f>F195+F196</f>
        <v>0</v>
      </c>
      <c r="G194" s="362">
        <f>G195+G196</f>
        <v>0</v>
      </c>
      <c r="H194" s="485" t="e">
        <f t="shared" si="44"/>
        <v>#DIV/0!</v>
      </c>
    </row>
    <row r="195" spans="1:8" s="100" customFormat="1" x14ac:dyDescent="0.25">
      <c r="A195" s="232">
        <v>3235</v>
      </c>
      <c r="B195" s="233"/>
      <c r="C195" s="234"/>
      <c r="D195" s="402" t="s">
        <v>159</v>
      </c>
      <c r="E195" s="101"/>
      <c r="F195" s="101"/>
      <c r="G195" s="366"/>
      <c r="H195" s="487" t="e">
        <f t="shared" si="44"/>
        <v>#DIV/0!</v>
      </c>
    </row>
    <row r="196" spans="1:8" s="100" customFormat="1" x14ac:dyDescent="0.25">
      <c r="A196" s="204">
        <v>3238</v>
      </c>
      <c r="B196" s="205"/>
      <c r="C196" s="206"/>
      <c r="D196" s="373" t="s">
        <v>162</v>
      </c>
      <c r="E196" s="101"/>
      <c r="F196" s="101"/>
      <c r="G196" s="366"/>
      <c r="H196" s="487" t="e">
        <f t="shared" si="44"/>
        <v>#DIV/0!</v>
      </c>
    </row>
    <row r="197" spans="1:8" ht="28.5" customHeight="1" x14ac:dyDescent="0.25">
      <c r="A197" s="622" t="s">
        <v>80</v>
      </c>
      <c r="B197" s="623"/>
      <c r="C197" s="624"/>
      <c r="D197" s="398" t="s">
        <v>81</v>
      </c>
      <c r="E197" s="103">
        <f>SUM(E198)</f>
        <v>13854</v>
      </c>
      <c r="F197" s="53">
        <f>SUM(F198)</f>
        <v>0</v>
      </c>
      <c r="G197" s="419">
        <f>SUM(G198)</f>
        <v>13872.15</v>
      </c>
      <c r="H197" s="482">
        <f t="shared" si="44"/>
        <v>100.13100909484625</v>
      </c>
    </row>
    <row r="198" spans="1:8" ht="25.5" x14ac:dyDescent="0.25">
      <c r="A198" s="610" t="s">
        <v>68</v>
      </c>
      <c r="B198" s="611"/>
      <c r="C198" s="612"/>
      <c r="D198" s="403" t="s">
        <v>86</v>
      </c>
      <c r="E198" s="209">
        <f>SUM(E199+E203)</f>
        <v>13854</v>
      </c>
      <c r="F198" s="209">
        <f>SUM(F199+F203)</f>
        <v>0</v>
      </c>
      <c r="G198" s="356">
        <f>SUM(G199+G203)</f>
        <v>13872.15</v>
      </c>
      <c r="H198" s="483">
        <f t="shared" si="44"/>
        <v>100.13100909484625</v>
      </c>
    </row>
    <row r="199" spans="1:8" x14ac:dyDescent="0.25">
      <c r="A199" s="613">
        <v>3</v>
      </c>
      <c r="B199" s="614"/>
      <c r="C199" s="615"/>
      <c r="D199" s="404" t="s">
        <v>6</v>
      </c>
      <c r="E199" s="175">
        <f>SUM(E200)</f>
        <v>6990</v>
      </c>
      <c r="F199" s="175">
        <f>SUM(F200)</f>
        <v>0</v>
      </c>
      <c r="G199" s="358">
        <f>SUM(G200)</f>
        <v>6988.74</v>
      </c>
      <c r="H199" s="484">
        <f t="shared" si="44"/>
        <v>99.981974248927031</v>
      </c>
    </row>
    <row r="200" spans="1:8" ht="38.25" x14ac:dyDescent="0.25">
      <c r="A200" s="616">
        <v>37</v>
      </c>
      <c r="B200" s="617"/>
      <c r="C200" s="618"/>
      <c r="D200" s="405" t="s">
        <v>39</v>
      </c>
      <c r="E200" s="91">
        <f t="shared" ref="E200:G200" si="56">SUM(E201)</f>
        <v>6990</v>
      </c>
      <c r="F200" s="91">
        <f t="shared" si="56"/>
        <v>0</v>
      </c>
      <c r="G200" s="360">
        <f t="shared" si="56"/>
        <v>6988.74</v>
      </c>
      <c r="H200" s="486">
        <f t="shared" si="44"/>
        <v>99.981974248927031</v>
      </c>
    </row>
    <row r="201" spans="1:8" s="100" customFormat="1" ht="25.5" x14ac:dyDescent="0.25">
      <c r="A201" s="254">
        <v>372</v>
      </c>
      <c r="B201" s="255"/>
      <c r="C201" s="256"/>
      <c r="D201" s="361" t="s">
        <v>210</v>
      </c>
      <c r="E201" s="47">
        <v>6990</v>
      </c>
      <c r="F201" s="47">
        <f t="shared" ref="F201:G201" si="57">SUM(F202)</f>
        <v>0</v>
      </c>
      <c r="G201" s="362">
        <f t="shared" si="57"/>
        <v>6988.74</v>
      </c>
      <c r="H201" s="485">
        <f t="shared" si="44"/>
        <v>99.981974248927031</v>
      </c>
    </row>
    <row r="202" spans="1:8" s="100" customFormat="1" ht="25.5" x14ac:dyDescent="0.25">
      <c r="A202" s="257">
        <v>3722</v>
      </c>
      <c r="B202" s="258"/>
      <c r="C202" s="259"/>
      <c r="D202" s="363" t="s">
        <v>213</v>
      </c>
      <c r="E202" s="101"/>
      <c r="F202" s="101"/>
      <c r="G202" s="364">
        <v>6988.74</v>
      </c>
      <c r="H202" s="487" t="e">
        <f t="shared" si="44"/>
        <v>#DIV/0!</v>
      </c>
    </row>
    <row r="203" spans="1:8" ht="25.5" x14ac:dyDescent="0.25">
      <c r="A203" s="613">
        <v>4</v>
      </c>
      <c r="B203" s="614"/>
      <c r="C203" s="615"/>
      <c r="D203" s="404" t="s">
        <v>8</v>
      </c>
      <c r="E203" s="175">
        <f t="shared" ref="E203:G205" si="58">SUM(E204)</f>
        <v>6864</v>
      </c>
      <c r="F203" s="175">
        <f t="shared" si="58"/>
        <v>0</v>
      </c>
      <c r="G203" s="358">
        <f t="shared" si="58"/>
        <v>6883.41</v>
      </c>
      <c r="H203" s="484">
        <f t="shared" si="44"/>
        <v>100.28277972027972</v>
      </c>
    </row>
    <row r="204" spans="1:8" ht="25.5" x14ac:dyDescent="0.25">
      <c r="A204" s="616">
        <v>42</v>
      </c>
      <c r="B204" s="617"/>
      <c r="C204" s="618"/>
      <c r="D204" s="384" t="s">
        <v>20</v>
      </c>
      <c r="E204" s="91">
        <f t="shared" si="58"/>
        <v>6864</v>
      </c>
      <c r="F204" s="91">
        <f t="shared" si="58"/>
        <v>0</v>
      </c>
      <c r="G204" s="360">
        <f t="shared" si="58"/>
        <v>6883.41</v>
      </c>
      <c r="H204" s="486">
        <f t="shared" si="44"/>
        <v>100.28277972027972</v>
      </c>
    </row>
    <row r="205" spans="1:8" s="100" customFormat="1" ht="25.5" x14ac:dyDescent="0.25">
      <c r="A205" s="254">
        <v>424</v>
      </c>
      <c r="B205" s="255"/>
      <c r="C205" s="256"/>
      <c r="D205" s="385" t="s">
        <v>182</v>
      </c>
      <c r="E205" s="47">
        <v>6864</v>
      </c>
      <c r="F205" s="47">
        <f t="shared" si="58"/>
        <v>0</v>
      </c>
      <c r="G205" s="362">
        <f t="shared" si="58"/>
        <v>6883.41</v>
      </c>
      <c r="H205" s="485">
        <f t="shared" si="44"/>
        <v>100.28277972027972</v>
      </c>
    </row>
    <row r="206" spans="1:8" s="100" customFormat="1" x14ac:dyDescent="0.25">
      <c r="A206" s="257">
        <v>4241</v>
      </c>
      <c r="B206" s="258"/>
      <c r="C206" s="259"/>
      <c r="D206" s="386" t="s">
        <v>183</v>
      </c>
      <c r="E206" s="101"/>
      <c r="F206" s="101"/>
      <c r="G206" s="364">
        <v>6883.41</v>
      </c>
      <c r="H206" s="487" t="e">
        <f t="shared" si="44"/>
        <v>#DIV/0!</v>
      </c>
    </row>
    <row r="207" spans="1:8" x14ac:dyDescent="0.25">
      <c r="A207" s="606" t="s">
        <v>83</v>
      </c>
      <c r="B207" s="607"/>
      <c r="C207" s="608"/>
      <c r="D207" s="398" t="s">
        <v>87</v>
      </c>
      <c r="E207" s="53">
        <f>SUM(E208)</f>
        <v>0</v>
      </c>
      <c r="F207" s="53">
        <f>SUM(F208)</f>
        <v>0</v>
      </c>
      <c r="G207" s="309">
        <f>SUM(G208)</f>
        <v>0</v>
      </c>
      <c r="H207" s="482" t="e">
        <f t="shared" si="44"/>
        <v>#DIV/0!</v>
      </c>
    </row>
    <row r="208" spans="1:8" ht="25.5" x14ac:dyDescent="0.25">
      <c r="A208" s="588" t="s">
        <v>68</v>
      </c>
      <c r="B208" s="588"/>
      <c r="C208" s="588"/>
      <c r="D208" s="403" t="s">
        <v>86</v>
      </c>
      <c r="E208" s="209">
        <f>SUM(E209+E215)</f>
        <v>0</v>
      </c>
      <c r="F208" s="209">
        <f>SUM(F209+F213)</f>
        <v>0</v>
      </c>
      <c r="G208" s="356">
        <f>SUM(G209+G213)</f>
        <v>0</v>
      </c>
      <c r="H208" s="483" t="e">
        <f t="shared" si="44"/>
        <v>#DIV/0!</v>
      </c>
    </row>
    <row r="209" spans="1:8" x14ac:dyDescent="0.25">
      <c r="A209" s="609">
        <v>3</v>
      </c>
      <c r="B209" s="609"/>
      <c r="C209" s="609"/>
      <c r="D209" s="404" t="s">
        <v>6</v>
      </c>
      <c r="E209" s="175">
        <f t="shared" ref="E209:G209" si="59">SUM(E210)</f>
        <v>0</v>
      </c>
      <c r="F209" s="175">
        <f t="shared" si="59"/>
        <v>0</v>
      </c>
      <c r="G209" s="358">
        <f t="shared" si="59"/>
        <v>0</v>
      </c>
      <c r="H209" s="484" t="e">
        <f t="shared" si="44"/>
        <v>#DIV/0!</v>
      </c>
    </row>
    <row r="210" spans="1:8" x14ac:dyDescent="0.25">
      <c r="A210" s="284">
        <v>32</v>
      </c>
      <c r="B210" s="285"/>
      <c r="C210" s="286"/>
      <c r="D210" s="406" t="s">
        <v>15</v>
      </c>
      <c r="E210" s="91">
        <f>SUM(E211)</f>
        <v>0</v>
      </c>
      <c r="F210" s="91">
        <f>SUM(F211)</f>
        <v>0</v>
      </c>
      <c r="G210" s="360">
        <f t="shared" ref="G210" si="60">SUM(I211)</f>
        <v>0</v>
      </c>
      <c r="H210" s="486" t="e">
        <f t="shared" si="44"/>
        <v>#DIV/0!</v>
      </c>
    </row>
    <row r="211" spans="1:8" s="100" customFormat="1" x14ac:dyDescent="0.25">
      <c r="A211" s="281">
        <v>322</v>
      </c>
      <c r="B211" s="282"/>
      <c r="C211" s="283"/>
      <c r="D211" s="384" t="s">
        <v>147</v>
      </c>
      <c r="E211" s="303">
        <f t="shared" ref="E211:G211" si="61">SUM(E212)</f>
        <v>0</v>
      </c>
      <c r="F211" s="303">
        <f t="shared" si="61"/>
        <v>0</v>
      </c>
      <c r="G211" s="407">
        <f t="shared" si="61"/>
        <v>0</v>
      </c>
      <c r="H211" s="485" t="e">
        <f t="shared" si="44"/>
        <v>#DIV/0!</v>
      </c>
    </row>
    <row r="212" spans="1:8" s="100" customFormat="1" ht="25.5" x14ac:dyDescent="0.25">
      <c r="A212" s="278">
        <v>3221</v>
      </c>
      <c r="B212" s="279"/>
      <c r="C212" s="280"/>
      <c r="D212" s="408" t="s">
        <v>200</v>
      </c>
      <c r="E212" s="101"/>
      <c r="F212" s="101"/>
      <c r="G212" s="364"/>
      <c r="H212" s="487" t="e">
        <f t="shared" ref="H212:H270" si="62">G212/E212*100</f>
        <v>#DIV/0!</v>
      </c>
    </row>
    <row r="213" spans="1:8" ht="25.5" x14ac:dyDescent="0.25">
      <c r="A213" s="271">
        <v>4</v>
      </c>
      <c r="B213" s="272"/>
      <c r="C213" s="273"/>
      <c r="D213" s="396" t="s">
        <v>8</v>
      </c>
      <c r="E213" s="175">
        <f t="shared" ref="E213:G215" si="63">SUM(E214)</f>
        <v>0</v>
      </c>
      <c r="F213" s="175">
        <f t="shared" si="63"/>
        <v>0</v>
      </c>
      <c r="G213" s="358">
        <f t="shared" si="63"/>
        <v>0</v>
      </c>
      <c r="H213" s="484" t="e">
        <f t="shared" si="62"/>
        <v>#DIV/0!</v>
      </c>
    </row>
    <row r="214" spans="1:8" s="100" customFormat="1" ht="25.5" x14ac:dyDescent="0.25">
      <c r="A214" s="298">
        <v>42</v>
      </c>
      <c r="B214" s="299"/>
      <c r="C214" s="300"/>
      <c r="D214" s="384" t="s">
        <v>20</v>
      </c>
      <c r="E214" s="91">
        <f t="shared" si="63"/>
        <v>0</v>
      </c>
      <c r="F214" s="91">
        <f t="shared" si="63"/>
        <v>0</v>
      </c>
      <c r="G214" s="360">
        <f t="shared" si="63"/>
        <v>0</v>
      </c>
      <c r="H214" s="486" t="e">
        <f t="shared" si="62"/>
        <v>#DIV/0!</v>
      </c>
    </row>
    <row r="215" spans="1:8" x14ac:dyDescent="0.25">
      <c r="A215" s="594">
        <v>422</v>
      </c>
      <c r="B215" s="594"/>
      <c r="C215" s="594"/>
      <c r="D215" s="385" t="s">
        <v>211</v>
      </c>
      <c r="E215" s="47">
        <f t="shared" si="63"/>
        <v>0</v>
      </c>
      <c r="F215" s="47">
        <f t="shared" si="63"/>
        <v>0</v>
      </c>
      <c r="G215" s="362">
        <f t="shared" si="63"/>
        <v>0</v>
      </c>
      <c r="H215" s="485" t="e">
        <f t="shared" si="62"/>
        <v>#DIV/0!</v>
      </c>
    </row>
    <row r="216" spans="1:8" s="100" customFormat="1" x14ac:dyDescent="0.25">
      <c r="A216" s="262">
        <v>4221</v>
      </c>
      <c r="B216" s="263"/>
      <c r="C216" s="264"/>
      <c r="D216" s="402" t="s">
        <v>202</v>
      </c>
      <c r="E216" s="101"/>
      <c r="F216" s="36"/>
      <c r="G216" s="364"/>
      <c r="H216" s="487" t="e">
        <f t="shared" si="62"/>
        <v>#DIV/0!</v>
      </c>
    </row>
    <row r="217" spans="1:8" ht="25.5" x14ac:dyDescent="0.25">
      <c r="A217" s="595" t="s">
        <v>84</v>
      </c>
      <c r="B217" s="595"/>
      <c r="C217" s="595"/>
      <c r="D217" s="398" t="s">
        <v>89</v>
      </c>
      <c r="E217" s="103">
        <f>SUM(E218+E253+E248+E271)</f>
        <v>28334</v>
      </c>
      <c r="F217" s="103">
        <f>SUM(F218+F253)</f>
        <v>0</v>
      </c>
      <c r="G217" s="309">
        <f>SUM(G218+G253)</f>
        <v>10111.69</v>
      </c>
      <c r="H217" s="482">
        <f t="shared" si="62"/>
        <v>35.687477941695491</v>
      </c>
    </row>
    <row r="218" spans="1:8" ht="25.5" x14ac:dyDescent="0.25">
      <c r="A218" s="588" t="s">
        <v>90</v>
      </c>
      <c r="B218" s="588"/>
      <c r="C218" s="588"/>
      <c r="D218" s="403" t="s">
        <v>91</v>
      </c>
      <c r="E218" s="209">
        <f>SUM(E219+E242)</f>
        <v>16000</v>
      </c>
      <c r="F218" s="209">
        <f>SUM(F219+F242)</f>
        <v>0</v>
      </c>
      <c r="G218" s="356">
        <f>SUM(G219+G242)</f>
        <v>9220.61</v>
      </c>
      <c r="H218" s="483">
        <f t="shared" si="62"/>
        <v>57.628812500000002</v>
      </c>
    </row>
    <row r="219" spans="1:8" x14ac:dyDescent="0.25">
      <c r="A219" s="590">
        <v>3</v>
      </c>
      <c r="B219" s="590"/>
      <c r="C219" s="590"/>
      <c r="D219" s="404" t="s">
        <v>6</v>
      </c>
      <c r="E219" s="175">
        <f>E220+E227</f>
        <v>11100</v>
      </c>
      <c r="F219" s="175">
        <f t="shared" ref="F219:G219" si="64">SUM(F227)</f>
        <v>0</v>
      </c>
      <c r="G219" s="358">
        <f t="shared" si="64"/>
        <v>6854.03</v>
      </c>
      <c r="H219" s="484">
        <f t="shared" si="62"/>
        <v>61.748018018018016</v>
      </c>
    </row>
    <row r="220" spans="1:8" s="100" customFormat="1" x14ac:dyDescent="0.25">
      <c r="A220" s="582">
        <v>31</v>
      </c>
      <c r="B220" s="583"/>
      <c r="C220" s="584"/>
      <c r="D220" s="359" t="s">
        <v>7</v>
      </c>
      <c r="E220" s="91">
        <f>E221+E223+E225</f>
        <v>500</v>
      </c>
      <c r="F220" s="91"/>
      <c r="G220" s="91">
        <f>G221+G223+G225</f>
        <v>0</v>
      </c>
      <c r="H220" s="486">
        <f t="shared" si="62"/>
        <v>0</v>
      </c>
    </row>
    <row r="221" spans="1:8" s="100" customFormat="1" x14ac:dyDescent="0.25">
      <c r="A221" s="425">
        <v>311</v>
      </c>
      <c r="B221" s="426"/>
      <c r="C221" s="427"/>
      <c r="D221" s="361" t="s">
        <v>193</v>
      </c>
      <c r="E221" s="320"/>
      <c r="F221" s="320"/>
      <c r="G221" s="366"/>
      <c r="H221" s="487" t="e">
        <f t="shared" si="62"/>
        <v>#DIV/0!</v>
      </c>
    </row>
    <row r="222" spans="1:8" s="100" customFormat="1" x14ac:dyDescent="0.25">
      <c r="A222" s="422">
        <v>3111</v>
      </c>
      <c r="B222" s="423"/>
      <c r="C222" s="424"/>
      <c r="D222" s="363" t="s">
        <v>137</v>
      </c>
      <c r="E222" s="320"/>
      <c r="F222" s="320"/>
      <c r="G222" s="366"/>
      <c r="H222" s="487" t="e">
        <f t="shared" si="62"/>
        <v>#DIV/0!</v>
      </c>
    </row>
    <row r="223" spans="1:8" s="100" customFormat="1" x14ac:dyDescent="0.25">
      <c r="A223" s="504">
        <v>312</v>
      </c>
      <c r="B223" s="505"/>
      <c r="C223" s="506"/>
      <c r="D223" s="361" t="s">
        <v>139</v>
      </c>
      <c r="E223" s="47">
        <v>500</v>
      </c>
      <c r="F223" s="47"/>
      <c r="G223" s="362"/>
      <c r="H223" s="487">
        <f t="shared" si="62"/>
        <v>0</v>
      </c>
    </row>
    <row r="224" spans="1:8" s="100" customFormat="1" x14ac:dyDescent="0.25">
      <c r="A224" s="501">
        <v>3121</v>
      </c>
      <c r="B224" s="502"/>
      <c r="C224" s="503"/>
      <c r="D224" s="363" t="s">
        <v>139</v>
      </c>
      <c r="E224" s="320"/>
      <c r="F224" s="320"/>
      <c r="G224" s="366"/>
      <c r="H224" s="487" t="e">
        <f t="shared" si="62"/>
        <v>#DIV/0!</v>
      </c>
    </row>
    <row r="225" spans="1:8" s="100" customFormat="1" x14ac:dyDescent="0.25">
      <c r="A225" s="425">
        <v>313</v>
      </c>
      <c r="B225" s="426"/>
      <c r="C225" s="427"/>
      <c r="D225" s="361" t="s">
        <v>140</v>
      </c>
      <c r="E225" s="47"/>
      <c r="F225" s="47"/>
      <c r="G225" s="362"/>
      <c r="H225" s="485" t="e">
        <f t="shared" si="62"/>
        <v>#DIV/0!</v>
      </c>
    </row>
    <row r="226" spans="1:8" s="100" customFormat="1" ht="25.5" x14ac:dyDescent="0.25">
      <c r="A226" s="422">
        <v>3132</v>
      </c>
      <c r="B226" s="423"/>
      <c r="C226" s="424"/>
      <c r="D226" s="363" t="s">
        <v>194</v>
      </c>
      <c r="E226" s="320"/>
      <c r="F226" s="320"/>
      <c r="G226" s="366"/>
      <c r="H226" s="487" t="e">
        <f t="shared" si="62"/>
        <v>#DIV/0!</v>
      </c>
    </row>
    <row r="227" spans="1:8" x14ac:dyDescent="0.25">
      <c r="A227" s="579">
        <v>32</v>
      </c>
      <c r="B227" s="579"/>
      <c r="C227" s="579"/>
      <c r="D227" s="405" t="s">
        <v>15</v>
      </c>
      <c r="E227" s="91">
        <f>SUM(E235+E239+E228+E230)</f>
        <v>10600</v>
      </c>
      <c r="F227" s="91">
        <f>SUM(F235+F239+F228+F230)</f>
        <v>0</v>
      </c>
      <c r="G227" s="360">
        <f>SUM(G235+G239+G228+G230)</f>
        <v>6854.03</v>
      </c>
      <c r="H227" s="484">
        <f t="shared" si="62"/>
        <v>64.660660377358496</v>
      </c>
    </row>
    <row r="228" spans="1:8" s="100" customFormat="1" x14ac:dyDescent="0.25">
      <c r="A228" s="254">
        <v>321</v>
      </c>
      <c r="B228" s="255"/>
      <c r="C228" s="256"/>
      <c r="D228" s="409" t="s">
        <v>143</v>
      </c>
      <c r="E228" s="47">
        <v>600</v>
      </c>
      <c r="F228" s="47">
        <f>F229</f>
        <v>0</v>
      </c>
      <c r="G228" s="362">
        <f>G229</f>
        <v>104</v>
      </c>
      <c r="H228" s="485">
        <f t="shared" si="62"/>
        <v>17.333333333333336</v>
      </c>
    </row>
    <row r="229" spans="1:8" s="100" customFormat="1" x14ac:dyDescent="0.25">
      <c r="A229" s="287">
        <v>3211</v>
      </c>
      <c r="B229" s="288"/>
      <c r="C229" s="289"/>
      <c r="D229" s="408" t="s">
        <v>144</v>
      </c>
      <c r="E229" s="101"/>
      <c r="F229" s="101"/>
      <c r="G229" s="364">
        <v>104</v>
      </c>
      <c r="H229" s="487" t="e">
        <f t="shared" si="62"/>
        <v>#DIV/0!</v>
      </c>
    </row>
    <row r="230" spans="1:8" s="100" customFormat="1" x14ac:dyDescent="0.25">
      <c r="A230" s="295">
        <v>322</v>
      </c>
      <c r="B230" s="296"/>
      <c r="C230" s="297"/>
      <c r="D230" s="409" t="s">
        <v>147</v>
      </c>
      <c r="E230" s="47">
        <v>2500</v>
      </c>
      <c r="F230" s="47">
        <f>F231+F234</f>
        <v>0</v>
      </c>
      <c r="G230" s="362">
        <f>G231+G234+G233</f>
        <v>146.43</v>
      </c>
      <c r="H230" s="485">
        <f t="shared" si="62"/>
        <v>5.8572000000000006</v>
      </c>
    </row>
    <row r="231" spans="1:8" s="100" customFormat="1" ht="25.5" x14ac:dyDescent="0.25">
      <c r="A231" s="287">
        <v>3221</v>
      </c>
      <c r="B231" s="288"/>
      <c r="C231" s="289"/>
      <c r="D231" s="408" t="s">
        <v>200</v>
      </c>
      <c r="E231" s="101"/>
      <c r="F231" s="101"/>
      <c r="G231" s="364">
        <v>5.42</v>
      </c>
      <c r="H231" s="487" t="e">
        <f t="shared" si="62"/>
        <v>#DIV/0!</v>
      </c>
    </row>
    <row r="232" spans="1:8" s="100" customFormat="1" x14ac:dyDescent="0.25">
      <c r="A232" s="422">
        <v>3223</v>
      </c>
      <c r="B232" s="420"/>
      <c r="C232" s="421"/>
      <c r="D232" s="363" t="s">
        <v>150</v>
      </c>
      <c r="E232" s="101"/>
      <c r="F232" s="101"/>
      <c r="G232" s="364"/>
      <c r="H232" s="487" t="e">
        <f t="shared" si="62"/>
        <v>#DIV/0!</v>
      </c>
    </row>
    <row r="233" spans="1:8" s="100" customFormat="1" ht="25.5" x14ac:dyDescent="0.25">
      <c r="A233" s="422">
        <v>3224</v>
      </c>
      <c r="B233" s="420"/>
      <c r="C233" s="421"/>
      <c r="D233" s="363" t="s">
        <v>151</v>
      </c>
      <c r="E233" s="101"/>
      <c r="F233" s="101"/>
      <c r="G233" s="364">
        <v>115.68</v>
      </c>
      <c r="H233" s="487" t="e">
        <f t="shared" si="62"/>
        <v>#DIV/0!</v>
      </c>
    </row>
    <row r="234" spans="1:8" s="100" customFormat="1" x14ac:dyDescent="0.25">
      <c r="A234" s="287">
        <v>3225</v>
      </c>
      <c r="B234" s="288"/>
      <c r="C234" s="289"/>
      <c r="D234" s="408" t="s">
        <v>201</v>
      </c>
      <c r="E234" s="101"/>
      <c r="F234" s="101"/>
      <c r="G234" s="364">
        <v>25.33</v>
      </c>
      <c r="H234" s="487" t="e">
        <f t="shared" si="62"/>
        <v>#DIV/0!</v>
      </c>
    </row>
    <row r="235" spans="1:8" s="100" customFormat="1" x14ac:dyDescent="0.25">
      <c r="A235" s="254">
        <v>323</v>
      </c>
      <c r="B235" s="255"/>
      <c r="C235" s="256"/>
      <c r="D235" s="409" t="s">
        <v>154</v>
      </c>
      <c r="E235" s="47">
        <v>1200</v>
      </c>
      <c r="F235" s="47">
        <f>F236+F238</f>
        <v>0</v>
      </c>
      <c r="G235" s="362">
        <f>G236+G238+G237</f>
        <v>518.45000000000005</v>
      </c>
      <c r="H235" s="485">
        <f t="shared" si="62"/>
        <v>43.204166666666673</v>
      </c>
    </row>
    <row r="236" spans="1:8" s="100" customFormat="1" x14ac:dyDescent="0.25">
      <c r="A236" s="287">
        <v>3231</v>
      </c>
      <c r="B236" s="288"/>
      <c r="C236" s="289"/>
      <c r="D236" s="410" t="s">
        <v>203</v>
      </c>
      <c r="E236" s="101"/>
      <c r="F236" s="101"/>
      <c r="G236" s="364">
        <v>250</v>
      </c>
      <c r="H236" s="487" t="e">
        <f t="shared" si="62"/>
        <v>#DIV/0!</v>
      </c>
    </row>
    <row r="237" spans="1:8" s="100" customFormat="1" ht="25.5" x14ac:dyDescent="0.25">
      <c r="A237" s="603">
        <v>3232</v>
      </c>
      <c r="B237" s="604"/>
      <c r="C237" s="605"/>
      <c r="D237" s="373" t="s">
        <v>156</v>
      </c>
      <c r="E237" s="5"/>
      <c r="F237" s="5"/>
      <c r="G237" s="411">
        <v>250</v>
      </c>
      <c r="H237" s="487"/>
    </row>
    <row r="238" spans="1:8" s="100" customFormat="1" x14ac:dyDescent="0.25">
      <c r="A238" s="337">
        <v>3238</v>
      </c>
      <c r="B238" s="338"/>
      <c r="C238" s="339"/>
      <c r="D238" s="373" t="s">
        <v>162</v>
      </c>
      <c r="E238" s="5"/>
      <c r="F238" s="5"/>
      <c r="G238" s="411">
        <v>18.45</v>
      </c>
      <c r="H238" s="487" t="e">
        <f t="shared" si="62"/>
        <v>#DIV/0!</v>
      </c>
    </row>
    <row r="239" spans="1:8" s="100" customFormat="1" ht="25.5" x14ac:dyDescent="0.25">
      <c r="A239" s="254">
        <v>329</v>
      </c>
      <c r="B239" s="255"/>
      <c r="C239" s="256"/>
      <c r="D239" s="412" t="s">
        <v>164</v>
      </c>
      <c r="E239" s="46">
        <v>6300</v>
      </c>
      <c r="F239" s="46">
        <f>F240+F241</f>
        <v>0</v>
      </c>
      <c r="G239" s="413">
        <f>G240+G241</f>
        <v>6085.15</v>
      </c>
      <c r="H239" s="485">
        <f t="shared" si="62"/>
        <v>96.589682539682528</v>
      </c>
    </row>
    <row r="240" spans="1:8" s="100" customFormat="1" x14ac:dyDescent="0.25">
      <c r="A240" s="223">
        <v>3294</v>
      </c>
      <c r="B240" s="224"/>
      <c r="C240" s="225"/>
      <c r="D240" s="376" t="s">
        <v>207</v>
      </c>
      <c r="E240" s="343"/>
      <c r="F240" s="343"/>
      <c r="G240" s="414"/>
      <c r="H240" s="487" t="e">
        <f t="shared" si="62"/>
        <v>#DIV/0!</v>
      </c>
    </row>
    <row r="241" spans="1:8" s="100" customFormat="1" ht="25.5" x14ac:dyDescent="0.25">
      <c r="A241" s="262">
        <v>3299</v>
      </c>
      <c r="B241" s="263"/>
      <c r="C241" s="264"/>
      <c r="D241" s="415" t="s">
        <v>164</v>
      </c>
      <c r="E241" s="101"/>
      <c r="F241" s="101"/>
      <c r="G241" s="364">
        <v>6085.15</v>
      </c>
      <c r="H241" s="487" t="e">
        <f t="shared" si="62"/>
        <v>#DIV/0!</v>
      </c>
    </row>
    <row r="242" spans="1:8" s="100" customFormat="1" ht="25.5" x14ac:dyDescent="0.25">
      <c r="A242" s="329">
        <v>4</v>
      </c>
      <c r="B242" s="330"/>
      <c r="C242" s="331"/>
      <c r="D242" s="396" t="s">
        <v>8</v>
      </c>
      <c r="E242" s="175">
        <f t="shared" ref="E242:G243" si="65">SUM(E243)</f>
        <v>4900</v>
      </c>
      <c r="F242" s="175">
        <f t="shared" si="65"/>
        <v>0</v>
      </c>
      <c r="G242" s="358">
        <f t="shared" si="65"/>
        <v>2366.58</v>
      </c>
      <c r="H242" s="484">
        <f t="shared" si="62"/>
        <v>48.297551020408164</v>
      </c>
    </row>
    <row r="243" spans="1:8" s="100" customFormat="1" ht="25.5" x14ac:dyDescent="0.25">
      <c r="A243" s="298">
        <v>42</v>
      </c>
      <c r="B243" s="299"/>
      <c r="C243" s="300"/>
      <c r="D243" s="384" t="s">
        <v>20</v>
      </c>
      <c r="E243" s="91">
        <f t="shared" si="65"/>
        <v>4900</v>
      </c>
      <c r="F243" s="91">
        <f t="shared" si="65"/>
        <v>0</v>
      </c>
      <c r="G243" s="360">
        <f t="shared" si="65"/>
        <v>2366.58</v>
      </c>
      <c r="H243" s="486">
        <f t="shared" si="62"/>
        <v>48.297551020408164</v>
      </c>
    </row>
    <row r="244" spans="1:8" s="100" customFormat="1" x14ac:dyDescent="0.25">
      <c r="A244" s="594">
        <v>422</v>
      </c>
      <c r="B244" s="594"/>
      <c r="C244" s="594"/>
      <c r="D244" s="385" t="s">
        <v>211</v>
      </c>
      <c r="E244" s="47">
        <v>4900</v>
      </c>
      <c r="F244" s="47">
        <f>SUM(F245+F246)</f>
        <v>0</v>
      </c>
      <c r="G244" s="362">
        <f>SUM(G245+G246+G247)</f>
        <v>2366.58</v>
      </c>
      <c r="H244" s="485">
        <f t="shared" si="62"/>
        <v>48.297551020408164</v>
      </c>
    </row>
    <row r="245" spans="1:8" s="100" customFormat="1" x14ac:dyDescent="0.25">
      <c r="A245" s="262">
        <v>4221</v>
      </c>
      <c r="B245" s="263"/>
      <c r="C245" s="264"/>
      <c r="D245" s="402" t="s">
        <v>202</v>
      </c>
      <c r="E245" s="101"/>
      <c r="F245" s="101"/>
      <c r="G245" s="364"/>
      <c r="H245" s="487" t="e">
        <f t="shared" si="62"/>
        <v>#DIV/0!</v>
      </c>
    </row>
    <row r="246" spans="1:8" s="100" customFormat="1" x14ac:dyDescent="0.25">
      <c r="A246" s="262">
        <v>4223</v>
      </c>
      <c r="B246" s="263"/>
      <c r="C246" s="264"/>
      <c r="D246" s="416" t="s">
        <v>178</v>
      </c>
      <c r="E246" s="101"/>
      <c r="F246" s="101"/>
      <c r="G246" s="364"/>
      <c r="H246" s="487" t="e">
        <f t="shared" si="62"/>
        <v>#DIV/0!</v>
      </c>
    </row>
    <row r="247" spans="1:8" s="100" customFormat="1" x14ac:dyDescent="0.25">
      <c r="A247" s="262">
        <v>4226</v>
      </c>
      <c r="B247" s="263"/>
      <c r="C247" s="264"/>
      <c r="D247" s="416" t="s">
        <v>180</v>
      </c>
      <c r="E247" s="101"/>
      <c r="F247" s="101"/>
      <c r="G247" s="364">
        <v>2366.58</v>
      </c>
      <c r="H247" s="487" t="e">
        <f t="shared" si="62"/>
        <v>#DIV/0!</v>
      </c>
    </row>
    <row r="248" spans="1:8" s="100" customFormat="1" ht="40.5" customHeight="1" x14ac:dyDescent="0.25">
      <c r="A248" s="588" t="s">
        <v>219</v>
      </c>
      <c r="B248" s="588"/>
      <c r="C248" s="588"/>
      <c r="D248" s="403" t="s">
        <v>220</v>
      </c>
      <c r="E248" s="209">
        <f t="shared" ref="E248:G249" si="66">E249</f>
        <v>10930</v>
      </c>
      <c r="F248" s="209">
        <f t="shared" si="66"/>
        <v>0</v>
      </c>
      <c r="G248" s="356">
        <f t="shared" si="66"/>
        <v>0</v>
      </c>
      <c r="H248" s="483">
        <f t="shared" si="62"/>
        <v>0</v>
      </c>
    </row>
    <row r="249" spans="1:8" s="100" customFormat="1" ht="20.25" customHeight="1" x14ac:dyDescent="0.25">
      <c r="A249" s="340">
        <v>4</v>
      </c>
      <c r="B249" s="341"/>
      <c r="C249" s="342"/>
      <c r="D249" s="396" t="s">
        <v>8</v>
      </c>
      <c r="E249" s="175">
        <f t="shared" si="66"/>
        <v>10930</v>
      </c>
      <c r="F249" s="175">
        <f t="shared" si="66"/>
        <v>0</v>
      </c>
      <c r="G249" s="358">
        <f t="shared" si="66"/>
        <v>0</v>
      </c>
      <c r="H249" s="484">
        <f t="shared" si="62"/>
        <v>0</v>
      </c>
    </row>
    <row r="250" spans="1:8" s="100" customFormat="1" ht="25.5" x14ac:dyDescent="0.25">
      <c r="A250" s="298">
        <v>42</v>
      </c>
      <c r="B250" s="299"/>
      <c r="C250" s="300"/>
      <c r="D250" s="384" t="s">
        <v>20</v>
      </c>
      <c r="E250" s="91">
        <f t="shared" ref="E250:G251" si="67">E251</f>
        <v>10930</v>
      </c>
      <c r="F250" s="91">
        <f t="shared" si="67"/>
        <v>0</v>
      </c>
      <c r="G250" s="360">
        <f t="shared" si="67"/>
        <v>0</v>
      </c>
      <c r="H250" s="486">
        <f t="shared" si="62"/>
        <v>0</v>
      </c>
    </row>
    <row r="251" spans="1:8" s="100" customFormat="1" x14ac:dyDescent="0.25">
      <c r="A251" s="592">
        <v>422</v>
      </c>
      <c r="B251" s="592"/>
      <c r="C251" s="592"/>
      <c r="D251" s="385" t="s">
        <v>211</v>
      </c>
      <c r="E251" s="47">
        <v>10930</v>
      </c>
      <c r="F251" s="47">
        <f t="shared" si="67"/>
        <v>0</v>
      </c>
      <c r="G251" s="362">
        <f t="shared" si="67"/>
        <v>0</v>
      </c>
      <c r="H251" s="485">
        <f t="shared" si="62"/>
        <v>0</v>
      </c>
    </row>
    <row r="252" spans="1:8" s="100" customFormat="1" x14ac:dyDescent="0.25">
      <c r="A252" s="592">
        <v>4226</v>
      </c>
      <c r="B252" s="592"/>
      <c r="C252" s="592"/>
      <c r="D252" s="416" t="s">
        <v>180</v>
      </c>
      <c r="E252" s="101"/>
      <c r="F252" s="101"/>
      <c r="G252" s="364"/>
      <c r="H252" s="487" t="e">
        <f t="shared" si="62"/>
        <v>#DIV/0!</v>
      </c>
    </row>
    <row r="253" spans="1:8" x14ac:dyDescent="0.25">
      <c r="A253" s="591" t="s">
        <v>92</v>
      </c>
      <c r="B253" s="591"/>
      <c r="C253" s="591"/>
      <c r="D253" s="403" t="s">
        <v>93</v>
      </c>
      <c r="E253" s="209">
        <f>SUM(E254+E265)</f>
        <v>690</v>
      </c>
      <c r="F253" s="209">
        <f>SUM(F254+F265)</f>
        <v>0</v>
      </c>
      <c r="G253" s="356">
        <f>SUM(G254+G265)</f>
        <v>891.07999999999993</v>
      </c>
      <c r="H253" s="483">
        <f t="shared" si="62"/>
        <v>129.14202898550724</v>
      </c>
    </row>
    <row r="254" spans="1:8" x14ac:dyDescent="0.25">
      <c r="A254" s="271">
        <v>3</v>
      </c>
      <c r="B254" s="272"/>
      <c r="C254" s="273"/>
      <c r="D254" s="396" t="s">
        <v>6</v>
      </c>
      <c r="E254" s="175">
        <f t="shared" ref="E254:G254" si="68">SUM(E255)</f>
        <v>690</v>
      </c>
      <c r="F254" s="175">
        <f t="shared" si="68"/>
        <v>0</v>
      </c>
      <c r="G254" s="358">
        <f t="shared" si="68"/>
        <v>888.52</v>
      </c>
      <c r="H254" s="484">
        <f t="shared" si="62"/>
        <v>128.77101449275361</v>
      </c>
    </row>
    <row r="255" spans="1:8" s="100" customFormat="1" x14ac:dyDescent="0.25">
      <c r="A255" s="268">
        <v>32</v>
      </c>
      <c r="B255" s="269"/>
      <c r="C255" s="270"/>
      <c r="D255" s="406" t="s">
        <v>15</v>
      </c>
      <c r="E255" s="91">
        <f>SUM(E256+E258+E261+E263)</f>
        <v>690</v>
      </c>
      <c r="F255" s="91">
        <f>SUM(F256+F258+F261+F263)</f>
        <v>0</v>
      </c>
      <c r="G255" s="360">
        <f>SUM(G256+G258+G261+G263)</f>
        <v>888.52</v>
      </c>
      <c r="H255" s="486">
        <f t="shared" si="62"/>
        <v>128.77101449275361</v>
      </c>
    </row>
    <row r="256" spans="1:8" x14ac:dyDescent="0.25">
      <c r="A256" s="254">
        <v>321</v>
      </c>
      <c r="B256" s="255"/>
      <c r="C256" s="256"/>
      <c r="D256" s="409" t="s">
        <v>143</v>
      </c>
      <c r="E256" s="47">
        <f t="shared" ref="E256:G256" si="69">SUM(E257)</f>
        <v>0</v>
      </c>
      <c r="F256" s="47">
        <f t="shared" si="69"/>
        <v>0</v>
      </c>
      <c r="G256" s="362">
        <f t="shared" si="69"/>
        <v>0</v>
      </c>
      <c r="H256" s="485" t="e">
        <f t="shared" si="62"/>
        <v>#DIV/0!</v>
      </c>
    </row>
    <row r="257" spans="1:8" s="100" customFormat="1" x14ac:dyDescent="0.25">
      <c r="A257" s="287">
        <v>3211</v>
      </c>
      <c r="B257" s="288"/>
      <c r="C257" s="289"/>
      <c r="D257" s="408" t="s">
        <v>144</v>
      </c>
      <c r="E257" s="101"/>
      <c r="F257" s="36"/>
      <c r="G257" s="364"/>
      <c r="H257" s="487" t="e">
        <f t="shared" si="62"/>
        <v>#DIV/0!</v>
      </c>
    </row>
    <row r="258" spans="1:8" s="100" customFormat="1" x14ac:dyDescent="0.25">
      <c r="A258" s="295">
        <v>322</v>
      </c>
      <c r="B258" s="296"/>
      <c r="C258" s="297"/>
      <c r="D258" s="409" t="s">
        <v>147</v>
      </c>
      <c r="E258" s="47">
        <v>175</v>
      </c>
      <c r="F258" s="47">
        <f t="shared" ref="F258:G258" si="70">SUM(F259+F260)</f>
        <v>0</v>
      </c>
      <c r="G258" s="362">
        <f t="shared" si="70"/>
        <v>888.52</v>
      </c>
      <c r="H258" s="485">
        <f t="shared" si="62"/>
        <v>507.72571428571428</v>
      </c>
    </row>
    <row r="259" spans="1:8" s="100" customFormat="1" ht="25.5" x14ac:dyDescent="0.25">
      <c r="A259" s="287">
        <v>3221</v>
      </c>
      <c r="B259" s="288"/>
      <c r="C259" s="289"/>
      <c r="D259" s="408" t="s">
        <v>200</v>
      </c>
      <c r="E259" s="101"/>
      <c r="F259" s="36"/>
      <c r="G259" s="364"/>
      <c r="H259" s="487" t="e">
        <f t="shared" si="62"/>
        <v>#DIV/0!</v>
      </c>
    </row>
    <row r="260" spans="1:8" s="100" customFormat="1" x14ac:dyDescent="0.25">
      <c r="A260" s="287">
        <v>3225</v>
      </c>
      <c r="B260" s="288"/>
      <c r="C260" s="289"/>
      <c r="D260" s="408" t="s">
        <v>201</v>
      </c>
      <c r="E260" s="101"/>
      <c r="F260" s="36"/>
      <c r="G260" s="364">
        <v>888.52</v>
      </c>
      <c r="H260" s="487" t="e">
        <f t="shared" si="62"/>
        <v>#DIV/0!</v>
      </c>
    </row>
    <row r="261" spans="1:8" s="100" customFormat="1" x14ac:dyDescent="0.25">
      <c r="A261" s="295">
        <v>323</v>
      </c>
      <c r="B261" s="296"/>
      <c r="C261" s="297"/>
      <c r="D261" s="409" t="s">
        <v>154</v>
      </c>
      <c r="E261" s="47">
        <f t="shared" ref="E261:G261" si="71">SUM(E262)</f>
        <v>0</v>
      </c>
      <c r="F261" s="47">
        <f t="shared" si="71"/>
        <v>0</v>
      </c>
      <c r="G261" s="362">
        <f t="shared" si="71"/>
        <v>0</v>
      </c>
      <c r="H261" s="485" t="e">
        <f t="shared" si="62"/>
        <v>#DIV/0!</v>
      </c>
    </row>
    <row r="262" spans="1:8" s="100" customFormat="1" x14ac:dyDescent="0.25">
      <c r="A262" s="287">
        <v>3239</v>
      </c>
      <c r="B262" s="288"/>
      <c r="C262" s="289"/>
      <c r="D262" s="408" t="s">
        <v>163</v>
      </c>
      <c r="E262" s="101"/>
      <c r="F262" s="36"/>
      <c r="G262" s="364"/>
      <c r="H262" s="487" t="e">
        <f t="shared" si="62"/>
        <v>#DIV/0!</v>
      </c>
    </row>
    <row r="263" spans="1:8" s="100" customFormat="1" ht="25.5" x14ac:dyDescent="0.25">
      <c r="A263" s="254">
        <v>329</v>
      </c>
      <c r="B263" s="255"/>
      <c r="C263" s="256"/>
      <c r="D263" s="412" t="s">
        <v>164</v>
      </c>
      <c r="E263" s="47">
        <v>515</v>
      </c>
      <c r="F263" s="47">
        <f>SUM(F264)</f>
        <v>0</v>
      </c>
      <c r="G263" s="362">
        <f>SUM(G264)</f>
        <v>0</v>
      </c>
      <c r="H263" s="485">
        <f t="shared" si="62"/>
        <v>0</v>
      </c>
    </row>
    <row r="264" spans="1:8" s="100" customFormat="1" ht="25.5" x14ac:dyDescent="0.25">
      <c r="A264" s="262">
        <v>3299</v>
      </c>
      <c r="B264" s="263"/>
      <c r="C264" s="264"/>
      <c r="D264" s="415" t="s">
        <v>164</v>
      </c>
      <c r="E264" s="101"/>
      <c r="F264" s="36"/>
      <c r="G264" s="364"/>
      <c r="H264" s="487" t="e">
        <f t="shared" si="62"/>
        <v>#DIV/0!</v>
      </c>
    </row>
    <row r="265" spans="1:8" ht="25.5" x14ac:dyDescent="0.25">
      <c r="A265" s="589">
        <v>4</v>
      </c>
      <c r="B265" s="589"/>
      <c r="C265" s="589"/>
      <c r="D265" s="404" t="s">
        <v>8</v>
      </c>
      <c r="E265" s="175">
        <f t="shared" ref="E265:G269" si="72">SUM(E266)</f>
        <v>0</v>
      </c>
      <c r="F265" s="175">
        <f t="shared" si="72"/>
        <v>0</v>
      </c>
      <c r="G265" s="358">
        <f t="shared" si="72"/>
        <v>2.56</v>
      </c>
      <c r="H265" s="484" t="e">
        <f t="shared" si="62"/>
        <v>#DIV/0!</v>
      </c>
    </row>
    <row r="266" spans="1:8" ht="25.5" x14ac:dyDescent="0.25">
      <c r="A266" s="579">
        <v>42</v>
      </c>
      <c r="B266" s="579"/>
      <c r="C266" s="579"/>
      <c r="D266" s="384" t="s">
        <v>20</v>
      </c>
      <c r="E266" s="91">
        <f>SUM(E267+E269)</f>
        <v>0</v>
      </c>
      <c r="F266" s="91">
        <f>SUM(F267+F269)</f>
        <v>0</v>
      </c>
      <c r="G266" s="360">
        <f>SUM(G267+G269)</f>
        <v>2.56</v>
      </c>
      <c r="H266" s="486" t="e">
        <f t="shared" si="62"/>
        <v>#DIV/0!</v>
      </c>
    </row>
    <row r="267" spans="1:8" s="100" customFormat="1" x14ac:dyDescent="0.25">
      <c r="A267" s="254">
        <v>422</v>
      </c>
      <c r="B267" s="255"/>
      <c r="C267" s="256"/>
      <c r="D267" s="401" t="s">
        <v>211</v>
      </c>
      <c r="E267" s="47">
        <f t="shared" si="72"/>
        <v>0</v>
      </c>
      <c r="F267" s="47">
        <f t="shared" si="72"/>
        <v>0</v>
      </c>
      <c r="G267" s="362">
        <f t="shared" si="72"/>
        <v>0</v>
      </c>
      <c r="H267" s="485" t="e">
        <f t="shared" si="62"/>
        <v>#DIV/0!</v>
      </c>
    </row>
    <row r="268" spans="1:8" s="100" customFormat="1" x14ac:dyDescent="0.25">
      <c r="A268" s="262">
        <v>4221</v>
      </c>
      <c r="B268" s="263"/>
      <c r="C268" s="264"/>
      <c r="D268" s="402" t="s">
        <v>202</v>
      </c>
      <c r="E268" s="101"/>
      <c r="F268" s="36"/>
      <c r="G268" s="364"/>
      <c r="H268" s="487" t="e">
        <f t="shared" si="62"/>
        <v>#DIV/0!</v>
      </c>
    </row>
    <row r="269" spans="1:8" s="100" customFormat="1" ht="25.5" x14ac:dyDescent="0.25">
      <c r="A269" s="231">
        <v>424</v>
      </c>
      <c r="B269" s="200"/>
      <c r="C269" s="201"/>
      <c r="D269" s="385" t="s">
        <v>182</v>
      </c>
      <c r="E269" s="47">
        <f t="shared" si="72"/>
        <v>0</v>
      </c>
      <c r="F269" s="47">
        <f t="shared" si="72"/>
        <v>0</v>
      </c>
      <c r="G269" s="362">
        <f t="shared" si="72"/>
        <v>2.56</v>
      </c>
      <c r="H269" s="485" t="e">
        <f t="shared" si="62"/>
        <v>#DIV/0!</v>
      </c>
    </row>
    <row r="270" spans="1:8" s="100" customFormat="1" x14ac:dyDescent="0.25">
      <c r="A270" s="232">
        <v>4241</v>
      </c>
      <c r="B270" s="233"/>
      <c r="C270" s="234"/>
      <c r="D270" s="386" t="s">
        <v>183</v>
      </c>
      <c r="E270" s="101"/>
      <c r="F270" s="36"/>
      <c r="G270" s="364">
        <v>2.56</v>
      </c>
      <c r="H270" s="487" t="e">
        <f t="shared" si="62"/>
        <v>#DIV/0!</v>
      </c>
    </row>
    <row r="271" spans="1:8" s="100" customFormat="1" ht="38.25" customHeight="1" x14ac:dyDescent="0.25">
      <c r="A271" s="588" t="s">
        <v>252</v>
      </c>
      <c r="B271" s="588"/>
      <c r="C271" s="588"/>
      <c r="D271" s="403" t="s">
        <v>253</v>
      </c>
      <c r="E271" s="209">
        <f t="shared" ref="E271:G274" si="73">E272</f>
        <v>714</v>
      </c>
      <c r="F271" s="209">
        <f t="shared" si="73"/>
        <v>0</v>
      </c>
      <c r="G271" s="356">
        <f t="shared" si="73"/>
        <v>0</v>
      </c>
      <c r="H271" s="483">
        <f t="shared" ref="H271:H275" si="74">G271/E271*100</f>
        <v>0</v>
      </c>
    </row>
    <row r="272" spans="1:8" s="100" customFormat="1" x14ac:dyDescent="0.25">
      <c r="A272" s="508">
        <v>3</v>
      </c>
      <c r="B272" s="509"/>
      <c r="C272" s="510"/>
      <c r="D272" s="396" t="s">
        <v>6</v>
      </c>
      <c r="E272" s="175">
        <f t="shared" si="73"/>
        <v>714</v>
      </c>
      <c r="F272" s="175">
        <f t="shared" si="73"/>
        <v>0</v>
      </c>
      <c r="G272" s="358">
        <f t="shared" si="73"/>
        <v>0</v>
      </c>
      <c r="H272" s="484">
        <f t="shared" si="74"/>
        <v>0</v>
      </c>
    </row>
    <row r="273" spans="1:10" s="100" customFormat="1" x14ac:dyDescent="0.25">
      <c r="A273" s="511">
        <v>32</v>
      </c>
      <c r="B273" s="512"/>
      <c r="C273" s="513"/>
      <c r="D273" s="406" t="s">
        <v>15</v>
      </c>
      <c r="E273" s="91">
        <f t="shared" si="73"/>
        <v>714</v>
      </c>
      <c r="F273" s="91">
        <f t="shared" si="73"/>
        <v>0</v>
      </c>
      <c r="G273" s="360">
        <f t="shared" si="73"/>
        <v>0</v>
      </c>
      <c r="H273" s="486">
        <f t="shared" si="74"/>
        <v>0</v>
      </c>
    </row>
    <row r="274" spans="1:10" s="100" customFormat="1" x14ac:dyDescent="0.25">
      <c r="A274" s="295">
        <v>322</v>
      </c>
      <c r="B274" s="296"/>
      <c r="C274" s="297"/>
      <c r="D274" s="409" t="s">
        <v>147</v>
      </c>
      <c r="E274" s="47">
        <v>714</v>
      </c>
      <c r="F274" s="47">
        <f t="shared" si="73"/>
        <v>0</v>
      </c>
      <c r="G274" s="362">
        <f t="shared" si="73"/>
        <v>0</v>
      </c>
      <c r="H274" s="485">
        <f t="shared" si="74"/>
        <v>0</v>
      </c>
    </row>
    <row r="275" spans="1:10" s="100" customFormat="1" x14ac:dyDescent="0.25">
      <c r="A275" s="287">
        <v>3225</v>
      </c>
      <c r="B275" s="288"/>
      <c r="C275" s="289"/>
      <c r="D275" s="408" t="s">
        <v>201</v>
      </c>
      <c r="E275" s="101"/>
      <c r="F275" s="101"/>
      <c r="G275" s="364"/>
      <c r="H275" s="487" t="e">
        <f t="shared" si="74"/>
        <v>#DIV/0!</v>
      </c>
    </row>
    <row r="276" spans="1:10" ht="25.5" x14ac:dyDescent="0.25">
      <c r="A276" s="595" t="s">
        <v>85</v>
      </c>
      <c r="B276" s="595"/>
      <c r="C276" s="595"/>
      <c r="D276" s="398" t="s">
        <v>94</v>
      </c>
      <c r="E276" s="53">
        <f>SUM(E277)</f>
        <v>4100</v>
      </c>
      <c r="F276" s="53">
        <f>SUM(F277)</f>
        <v>0</v>
      </c>
      <c r="G276" s="355">
        <f>SUM(G277)</f>
        <v>2580.6599999999994</v>
      </c>
      <c r="H276" s="482">
        <f t="shared" ref="H276:H316" si="75">G276/E276*100</f>
        <v>62.942926829268274</v>
      </c>
    </row>
    <row r="277" spans="1:10" ht="25.5" x14ac:dyDescent="0.25">
      <c r="A277" s="588" t="s">
        <v>95</v>
      </c>
      <c r="B277" s="588"/>
      <c r="C277" s="588"/>
      <c r="D277" s="403" t="s">
        <v>96</v>
      </c>
      <c r="E277" s="209">
        <f>SUM(E278+E301)</f>
        <v>4100</v>
      </c>
      <c r="F277" s="209">
        <f t="shared" ref="F277" si="76">SUM(F278)</f>
        <v>0</v>
      </c>
      <c r="G277" s="356">
        <f>SUM(G278+G301)</f>
        <v>2580.6599999999994</v>
      </c>
      <c r="H277" s="483">
        <f t="shared" si="75"/>
        <v>62.942926829268274</v>
      </c>
      <c r="J277" s="507"/>
    </row>
    <row r="278" spans="1:10" x14ac:dyDescent="0.25">
      <c r="A278" s="271">
        <v>3</v>
      </c>
      <c r="B278" s="272"/>
      <c r="C278" s="273"/>
      <c r="D278" s="396" t="s">
        <v>6</v>
      </c>
      <c r="E278" s="175">
        <f>SUM(E279+E294)</f>
        <v>3860</v>
      </c>
      <c r="F278" s="175">
        <f>SUM(F279+F294)</f>
        <v>0</v>
      </c>
      <c r="G278" s="358">
        <f>SUM(G279+G294+G298)</f>
        <v>2344.2199999999993</v>
      </c>
      <c r="H278" s="484">
        <f t="shared" si="75"/>
        <v>60.731088082901543</v>
      </c>
    </row>
    <row r="279" spans="1:10" x14ac:dyDescent="0.25">
      <c r="A279" s="582">
        <v>31</v>
      </c>
      <c r="B279" s="583"/>
      <c r="C279" s="584"/>
      <c r="D279" s="359" t="s">
        <v>7</v>
      </c>
      <c r="E279" s="91">
        <f>SUM(E282+E286+E290+E280+E284+E292+E298)</f>
        <v>3860</v>
      </c>
      <c r="F279" s="91">
        <f>SUM(F282+F286+F290)</f>
        <v>0</v>
      </c>
      <c r="G279" s="360">
        <f>SUM(G282+G286+G290)</f>
        <v>2342.3999999999996</v>
      </c>
      <c r="H279" s="486">
        <f t="shared" si="75"/>
        <v>60.683937823834185</v>
      </c>
    </row>
    <row r="280" spans="1:10" s="100" customFormat="1" x14ac:dyDescent="0.25">
      <c r="A280" s="429">
        <v>311</v>
      </c>
      <c r="B280" s="430"/>
      <c r="C280" s="431"/>
      <c r="D280" s="361" t="s">
        <v>193</v>
      </c>
      <c r="E280" s="47">
        <v>1370</v>
      </c>
      <c r="F280" s="47"/>
      <c r="G280" s="362"/>
      <c r="H280" s="485">
        <f t="shared" si="75"/>
        <v>0</v>
      </c>
    </row>
    <row r="281" spans="1:10" s="100" customFormat="1" x14ac:dyDescent="0.25">
      <c r="A281" s="432">
        <v>3111</v>
      </c>
      <c r="B281" s="433"/>
      <c r="C281" s="434"/>
      <c r="D281" s="363" t="s">
        <v>137</v>
      </c>
      <c r="E281" s="320"/>
      <c r="F281" s="320"/>
      <c r="G281" s="366"/>
      <c r="H281" s="487" t="e">
        <f t="shared" si="75"/>
        <v>#DIV/0!</v>
      </c>
    </row>
    <row r="282" spans="1:10" x14ac:dyDescent="0.25">
      <c r="A282" s="347">
        <v>312</v>
      </c>
      <c r="B282" s="348"/>
      <c r="C282" s="349"/>
      <c r="D282" s="361" t="s">
        <v>139</v>
      </c>
      <c r="E282" s="47">
        <v>1059</v>
      </c>
      <c r="F282" s="47">
        <f>SUM(F283)</f>
        <v>0</v>
      </c>
      <c r="G282" s="362">
        <f>SUM(G283)</f>
        <v>1052.28</v>
      </c>
      <c r="H282" s="485">
        <f t="shared" si="75"/>
        <v>99.365439093484426</v>
      </c>
    </row>
    <row r="283" spans="1:10" s="100" customFormat="1" x14ac:dyDescent="0.25">
      <c r="A283" s="344">
        <v>3121</v>
      </c>
      <c r="B283" s="345"/>
      <c r="C283" s="346"/>
      <c r="D283" s="363" t="s">
        <v>139</v>
      </c>
      <c r="E283" s="101"/>
      <c r="F283" s="36"/>
      <c r="G283" s="364">
        <v>1052.28</v>
      </c>
      <c r="H283" s="487" t="e">
        <f t="shared" si="75"/>
        <v>#DIV/0!</v>
      </c>
    </row>
    <row r="284" spans="1:10" s="100" customFormat="1" x14ac:dyDescent="0.25">
      <c r="A284" s="429">
        <v>313</v>
      </c>
      <c r="B284" s="430"/>
      <c r="C284" s="431"/>
      <c r="D284" s="361" t="s">
        <v>140</v>
      </c>
      <c r="E284" s="47">
        <v>230</v>
      </c>
      <c r="F284" s="435"/>
      <c r="G284" s="362"/>
      <c r="H284" s="485">
        <f t="shared" si="75"/>
        <v>0</v>
      </c>
    </row>
    <row r="285" spans="1:10" s="100" customFormat="1" ht="25.5" x14ac:dyDescent="0.25">
      <c r="A285" s="432">
        <v>3132</v>
      </c>
      <c r="B285" s="433"/>
      <c r="C285" s="434"/>
      <c r="D285" s="363" t="s">
        <v>194</v>
      </c>
      <c r="E285" s="101"/>
      <c r="F285" s="36"/>
      <c r="G285" s="364"/>
      <c r="H285" s="487" t="e">
        <f t="shared" si="75"/>
        <v>#DIV/0!</v>
      </c>
    </row>
    <row r="286" spans="1:10" x14ac:dyDescent="0.25">
      <c r="A286" s="295">
        <v>322</v>
      </c>
      <c r="B286" s="296"/>
      <c r="C286" s="297"/>
      <c r="D286" s="409" t="s">
        <v>147</v>
      </c>
      <c r="E286" s="47">
        <v>600</v>
      </c>
      <c r="F286" s="47">
        <f t="shared" ref="F286" si="77">SUM(F287+F289)</f>
        <v>0</v>
      </c>
      <c r="G286" s="362">
        <f>SUM(G287+G289+G288)</f>
        <v>1290.1199999999999</v>
      </c>
      <c r="H286" s="485">
        <f t="shared" si="75"/>
        <v>215.01999999999998</v>
      </c>
    </row>
    <row r="287" spans="1:10" ht="25.5" x14ac:dyDescent="0.25">
      <c r="A287" s="532">
        <v>3221</v>
      </c>
      <c r="B287" s="288"/>
      <c r="C287" s="289"/>
      <c r="D287" s="408" t="s">
        <v>200</v>
      </c>
      <c r="E287" s="101"/>
      <c r="F287" s="36"/>
      <c r="G287" s="364">
        <v>146.94</v>
      </c>
      <c r="H287" s="487" t="e">
        <f t="shared" si="75"/>
        <v>#DIV/0!</v>
      </c>
    </row>
    <row r="288" spans="1:10" s="100" customFormat="1" ht="25.5" x14ac:dyDescent="0.25">
      <c r="A288" s="531">
        <v>3224</v>
      </c>
      <c r="B288" s="529"/>
      <c r="C288" s="530"/>
      <c r="D288" s="363" t="s">
        <v>151</v>
      </c>
      <c r="E288" s="101"/>
      <c r="F288" s="101"/>
      <c r="G288" s="364">
        <v>191.26</v>
      </c>
      <c r="H288" s="487" t="e">
        <f t="shared" si="75"/>
        <v>#DIV/0!</v>
      </c>
    </row>
    <row r="289" spans="1:10" x14ac:dyDescent="0.25">
      <c r="A289" s="287">
        <v>3225</v>
      </c>
      <c r="B289" s="288"/>
      <c r="C289" s="289"/>
      <c r="D289" s="408" t="s">
        <v>201</v>
      </c>
      <c r="E289" s="101"/>
      <c r="F289" s="36"/>
      <c r="G289" s="364">
        <v>951.92</v>
      </c>
      <c r="H289" s="487" t="e">
        <f t="shared" si="75"/>
        <v>#DIV/0!</v>
      </c>
    </row>
    <row r="290" spans="1:10" x14ac:dyDescent="0.25">
      <c r="A290" s="295">
        <v>323</v>
      </c>
      <c r="B290" s="296"/>
      <c r="C290" s="297"/>
      <c r="D290" s="409" t="s">
        <v>154</v>
      </c>
      <c r="E290" s="47">
        <v>400</v>
      </c>
      <c r="F290" s="47">
        <f t="shared" ref="F290:G290" si="78">SUM(F291)</f>
        <v>0</v>
      </c>
      <c r="G290" s="362">
        <f t="shared" si="78"/>
        <v>0</v>
      </c>
      <c r="H290" s="485">
        <f t="shared" si="75"/>
        <v>0</v>
      </c>
    </row>
    <row r="291" spans="1:10" x14ac:dyDescent="0.25">
      <c r="A291" s="287">
        <v>3239</v>
      </c>
      <c r="B291" s="288"/>
      <c r="C291" s="289"/>
      <c r="D291" s="408" t="s">
        <v>163</v>
      </c>
      <c r="E291" s="101"/>
      <c r="F291" s="36"/>
      <c r="G291" s="364"/>
      <c r="H291" s="487" t="e">
        <f t="shared" si="75"/>
        <v>#DIV/0!</v>
      </c>
      <c r="J291" s="81"/>
    </row>
    <row r="292" spans="1:10" s="100" customFormat="1" ht="25.5" x14ac:dyDescent="0.25">
      <c r="A292" s="254">
        <v>329</v>
      </c>
      <c r="B292" s="255"/>
      <c r="C292" s="256"/>
      <c r="D292" s="412" t="s">
        <v>164</v>
      </c>
      <c r="E292" s="47">
        <v>200</v>
      </c>
      <c r="F292" s="435"/>
      <c r="G292" s="362"/>
      <c r="H292" s="485">
        <f t="shared" si="75"/>
        <v>0</v>
      </c>
      <c r="J292" s="81"/>
    </row>
    <row r="293" spans="1:10" s="100" customFormat="1" ht="25.5" x14ac:dyDescent="0.25">
      <c r="A293" s="262">
        <v>3299</v>
      </c>
      <c r="B293" s="263"/>
      <c r="C293" s="264"/>
      <c r="D293" s="415" t="s">
        <v>164</v>
      </c>
      <c r="E293" s="101"/>
      <c r="F293" s="36"/>
      <c r="G293" s="364"/>
      <c r="H293" s="487" t="e">
        <f t="shared" si="75"/>
        <v>#DIV/0!</v>
      </c>
      <c r="J293" s="81"/>
    </row>
    <row r="294" spans="1:10" x14ac:dyDescent="0.25">
      <c r="A294" s="596">
        <v>34</v>
      </c>
      <c r="B294" s="596"/>
      <c r="C294" s="596"/>
      <c r="D294" s="405" t="s">
        <v>41</v>
      </c>
      <c r="E294" s="91">
        <f t="shared" ref="E294:G294" si="79">SUM(E295)</f>
        <v>0</v>
      </c>
      <c r="F294" s="91">
        <f t="shared" si="79"/>
        <v>0</v>
      </c>
      <c r="G294" s="360">
        <f t="shared" si="79"/>
        <v>0.89</v>
      </c>
      <c r="H294" s="486" t="e">
        <f t="shared" si="75"/>
        <v>#DIV/0!</v>
      </c>
    </row>
    <row r="295" spans="1:10" x14ac:dyDescent="0.25">
      <c r="A295" s="592">
        <v>343</v>
      </c>
      <c r="B295" s="592"/>
      <c r="C295" s="592"/>
      <c r="D295" s="412" t="s">
        <v>188</v>
      </c>
      <c r="E295" s="47"/>
      <c r="F295" s="47">
        <f>SUM(F297)</f>
        <v>0</v>
      </c>
      <c r="G295" s="362">
        <f>SUM(G297)</f>
        <v>0.89</v>
      </c>
      <c r="H295" s="485" t="e">
        <f t="shared" si="75"/>
        <v>#DIV/0!</v>
      </c>
    </row>
    <row r="296" spans="1:10" s="100" customFormat="1" ht="25.5" x14ac:dyDescent="0.25">
      <c r="A296" s="597">
        <v>3431</v>
      </c>
      <c r="B296" s="598"/>
      <c r="C296" s="599"/>
      <c r="D296" s="365" t="s">
        <v>171</v>
      </c>
      <c r="E296" s="320"/>
      <c r="F296" s="320"/>
      <c r="G296" s="366"/>
      <c r="H296" s="487" t="e">
        <f t="shared" si="75"/>
        <v>#DIV/0!</v>
      </c>
    </row>
    <row r="297" spans="1:10" x14ac:dyDescent="0.25">
      <c r="A297" s="600">
        <v>3433</v>
      </c>
      <c r="B297" s="601"/>
      <c r="C297" s="602"/>
      <c r="D297" s="408" t="s">
        <v>173</v>
      </c>
      <c r="E297" s="101"/>
      <c r="F297" s="36"/>
      <c r="G297" s="364">
        <v>0.89</v>
      </c>
      <c r="H297" s="487" t="e">
        <f t="shared" si="75"/>
        <v>#DIV/0!</v>
      </c>
    </row>
    <row r="298" spans="1:10" s="100" customFormat="1" x14ac:dyDescent="0.25">
      <c r="A298" s="579">
        <v>38</v>
      </c>
      <c r="B298" s="579"/>
      <c r="C298" s="579"/>
      <c r="D298" s="405" t="s">
        <v>42</v>
      </c>
      <c r="E298" s="91">
        <f>E299</f>
        <v>1</v>
      </c>
      <c r="F298" s="523"/>
      <c r="G298" s="360">
        <f>G299</f>
        <v>0.93</v>
      </c>
      <c r="H298" s="486"/>
    </row>
    <row r="299" spans="1:10" s="100" customFormat="1" x14ac:dyDescent="0.25">
      <c r="A299" s="254">
        <v>381</v>
      </c>
      <c r="B299" s="255"/>
      <c r="C299" s="256"/>
      <c r="D299" s="409" t="s">
        <v>129</v>
      </c>
      <c r="E299" s="47">
        <f>E300</f>
        <v>1</v>
      </c>
      <c r="F299" s="435"/>
      <c r="G299" s="362">
        <f>G300</f>
        <v>0.93</v>
      </c>
      <c r="H299" s="485"/>
    </row>
    <row r="300" spans="1:10" s="100" customFormat="1" x14ac:dyDescent="0.25">
      <c r="A300" s="262">
        <v>3812</v>
      </c>
      <c r="B300" s="263"/>
      <c r="C300" s="264"/>
      <c r="D300" s="408" t="s">
        <v>175</v>
      </c>
      <c r="E300" s="101">
        <v>1</v>
      </c>
      <c r="F300" s="36"/>
      <c r="G300" s="364">
        <v>0.93</v>
      </c>
      <c r="H300" s="487"/>
    </row>
    <row r="301" spans="1:10" s="100" customFormat="1" ht="25.5" x14ac:dyDescent="0.25">
      <c r="A301" s="589">
        <v>4</v>
      </c>
      <c r="B301" s="589"/>
      <c r="C301" s="589"/>
      <c r="D301" s="404" t="s">
        <v>8</v>
      </c>
      <c r="E301" s="175">
        <f>E302</f>
        <v>240</v>
      </c>
      <c r="F301" s="524"/>
      <c r="G301" s="358">
        <f>G302</f>
        <v>236.44</v>
      </c>
      <c r="H301" s="486">
        <f t="shared" si="75"/>
        <v>98.516666666666666</v>
      </c>
    </row>
    <row r="302" spans="1:10" s="100" customFormat="1" ht="25.5" x14ac:dyDescent="0.25">
      <c r="A302" s="579">
        <v>42</v>
      </c>
      <c r="B302" s="579"/>
      <c r="C302" s="579"/>
      <c r="D302" s="384" t="s">
        <v>20</v>
      </c>
      <c r="E302" s="91">
        <f>E303</f>
        <v>240</v>
      </c>
      <c r="F302" s="523"/>
      <c r="G302" s="360">
        <f>G303</f>
        <v>236.44</v>
      </c>
      <c r="H302" s="486">
        <f t="shared" si="75"/>
        <v>98.516666666666666</v>
      </c>
    </row>
    <row r="303" spans="1:10" s="100" customFormat="1" x14ac:dyDescent="0.25">
      <c r="A303" s="254">
        <v>422</v>
      </c>
      <c r="B303" s="255"/>
      <c r="C303" s="256"/>
      <c r="D303" s="401" t="s">
        <v>211</v>
      </c>
      <c r="E303" s="47">
        <v>240</v>
      </c>
      <c r="F303" s="435"/>
      <c r="G303" s="362">
        <f>G304</f>
        <v>236.44</v>
      </c>
      <c r="H303" s="486">
        <f t="shared" si="75"/>
        <v>98.516666666666666</v>
      </c>
    </row>
    <row r="304" spans="1:10" s="100" customFormat="1" x14ac:dyDescent="0.25">
      <c r="A304" s="262">
        <v>4226</v>
      </c>
      <c r="B304" s="263"/>
      <c r="C304" s="264"/>
      <c r="D304" s="533" t="s">
        <v>180</v>
      </c>
      <c r="E304" s="101"/>
      <c r="F304" s="36"/>
      <c r="G304" s="364">
        <v>236.44</v>
      </c>
      <c r="H304" s="487"/>
    </row>
    <row r="305" spans="1:10" ht="25.5" x14ac:dyDescent="0.25">
      <c r="A305" s="595" t="s">
        <v>88</v>
      </c>
      <c r="B305" s="595"/>
      <c r="C305" s="595"/>
      <c r="D305" s="398" t="s">
        <v>97</v>
      </c>
      <c r="E305" s="103">
        <f t="shared" ref="E305:G309" si="80">SUM(E306)</f>
        <v>55000</v>
      </c>
      <c r="F305" s="103">
        <f t="shared" si="80"/>
        <v>0</v>
      </c>
      <c r="G305" s="309">
        <f t="shared" si="80"/>
        <v>54429.35</v>
      </c>
      <c r="H305" s="482">
        <f t="shared" si="75"/>
        <v>98.962454545454548</v>
      </c>
    </row>
    <row r="306" spans="1:10" ht="25.5" x14ac:dyDescent="0.25">
      <c r="A306" s="588" t="s">
        <v>82</v>
      </c>
      <c r="B306" s="588"/>
      <c r="C306" s="588"/>
      <c r="D306" s="403" t="s">
        <v>86</v>
      </c>
      <c r="E306" s="209">
        <f t="shared" si="80"/>
        <v>55000</v>
      </c>
      <c r="F306" s="209">
        <f t="shared" si="80"/>
        <v>0</v>
      </c>
      <c r="G306" s="356">
        <f t="shared" si="80"/>
        <v>54429.35</v>
      </c>
      <c r="H306" s="483">
        <f t="shared" si="75"/>
        <v>98.962454545454548</v>
      </c>
    </row>
    <row r="307" spans="1:10" x14ac:dyDescent="0.25">
      <c r="A307" s="590">
        <v>3</v>
      </c>
      <c r="B307" s="590"/>
      <c r="C307" s="590"/>
      <c r="D307" s="404" t="s">
        <v>6</v>
      </c>
      <c r="E307" s="175">
        <f t="shared" si="80"/>
        <v>55000</v>
      </c>
      <c r="F307" s="175">
        <f t="shared" si="80"/>
        <v>0</v>
      </c>
      <c r="G307" s="358">
        <f t="shared" si="80"/>
        <v>54429.35</v>
      </c>
      <c r="H307" s="484">
        <f t="shared" si="75"/>
        <v>98.962454545454548</v>
      </c>
    </row>
    <row r="308" spans="1:10" x14ac:dyDescent="0.25">
      <c r="A308" s="579">
        <v>32</v>
      </c>
      <c r="B308" s="579"/>
      <c r="C308" s="579"/>
      <c r="D308" s="405" t="s">
        <v>15</v>
      </c>
      <c r="E308" s="91">
        <f t="shared" si="80"/>
        <v>55000</v>
      </c>
      <c r="F308" s="91">
        <f t="shared" si="80"/>
        <v>0</v>
      </c>
      <c r="G308" s="360">
        <f t="shared" si="80"/>
        <v>54429.35</v>
      </c>
      <c r="H308" s="486">
        <f t="shared" si="75"/>
        <v>98.962454545454548</v>
      </c>
    </row>
    <row r="309" spans="1:10" s="100" customFormat="1" x14ac:dyDescent="0.25">
      <c r="A309" s="254">
        <v>322</v>
      </c>
      <c r="B309" s="255"/>
      <c r="C309" s="256"/>
      <c r="D309" s="409" t="s">
        <v>147</v>
      </c>
      <c r="E309" s="47">
        <v>55000</v>
      </c>
      <c r="F309" s="47">
        <f t="shared" si="80"/>
        <v>0</v>
      </c>
      <c r="G309" s="362">
        <f t="shared" si="80"/>
        <v>54429.35</v>
      </c>
      <c r="H309" s="485">
        <f t="shared" si="75"/>
        <v>98.962454545454548</v>
      </c>
    </row>
    <row r="310" spans="1:10" s="100" customFormat="1" x14ac:dyDescent="0.25">
      <c r="A310" s="262">
        <v>3222</v>
      </c>
      <c r="B310" s="263"/>
      <c r="C310" s="264"/>
      <c r="D310" s="408" t="s">
        <v>149</v>
      </c>
      <c r="E310" s="101"/>
      <c r="F310" s="36"/>
      <c r="G310" s="364">
        <v>54429.35</v>
      </c>
      <c r="H310" s="487" t="e">
        <f t="shared" si="75"/>
        <v>#DIV/0!</v>
      </c>
    </row>
    <row r="311" spans="1:10" ht="38.25" x14ac:dyDescent="0.25">
      <c r="A311" s="593" t="s">
        <v>102</v>
      </c>
      <c r="B311" s="593"/>
      <c r="C311" s="593"/>
      <c r="D311" s="398" t="s">
        <v>98</v>
      </c>
      <c r="E311" s="53">
        <f t="shared" ref="E311:G311" si="81">SUM(E312)</f>
        <v>513</v>
      </c>
      <c r="F311" s="53">
        <f t="shared" si="81"/>
        <v>0</v>
      </c>
      <c r="G311" s="355">
        <f t="shared" si="81"/>
        <v>513</v>
      </c>
      <c r="H311" s="482">
        <f t="shared" si="75"/>
        <v>100</v>
      </c>
    </row>
    <row r="312" spans="1:10" ht="25.5" x14ac:dyDescent="0.25">
      <c r="A312" s="265" t="s">
        <v>104</v>
      </c>
      <c r="B312" s="266" t="s">
        <v>103</v>
      </c>
      <c r="C312" s="301"/>
      <c r="D312" s="418" t="s">
        <v>86</v>
      </c>
      <c r="E312" s="209">
        <f t="shared" ref="E312:G315" si="82">SUM(E313)</f>
        <v>513</v>
      </c>
      <c r="F312" s="209">
        <f t="shared" si="82"/>
        <v>0</v>
      </c>
      <c r="G312" s="356">
        <f t="shared" si="82"/>
        <v>513</v>
      </c>
      <c r="H312" s="483">
        <f t="shared" si="75"/>
        <v>100</v>
      </c>
      <c r="J312" s="81"/>
    </row>
    <row r="313" spans="1:10" x14ac:dyDescent="0.25">
      <c r="A313" s="589">
        <v>3</v>
      </c>
      <c r="B313" s="589"/>
      <c r="C313" s="589"/>
      <c r="D313" s="404" t="s">
        <v>6</v>
      </c>
      <c r="E313" s="175">
        <f t="shared" si="82"/>
        <v>513</v>
      </c>
      <c r="F313" s="175">
        <f t="shared" si="82"/>
        <v>0</v>
      </c>
      <c r="G313" s="358">
        <f t="shared" si="82"/>
        <v>513</v>
      </c>
      <c r="H313" s="484">
        <f t="shared" si="75"/>
        <v>100</v>
      </c>
    </row>
    <row r="314" spans="1:10" x14ac:dyDescent="0.25">
      <c r="A314" s="579">
        <v>38</v>
      </c>
      <c r="B314" s="579"/>
      <c r="C314" s="579"/>
      <c r="D314" s="405" t="s">
        <v>42</v>
      </c>
      <c r="E314" s="91">
        <f t="shared" si="82"/>
        <v>513</v>
      </c>
      <c r="F314" s="91">
        <f t="shared" si="82"/>
        <v>0</v>
      </c>
      <c r="G314" s="360">
        <f t="shared" si="82"/>
        <v>513</v>
      </c>
      <c r="H314" s="486">
        <f t="shared" si="75"/>
        <v>100</v>
      </c>
    </row>
    <row r="315" spans="1:10" s="100" customFormat="1" x14ac:dyDescent="0.25">
      <c r="A315" s="254">
        <v>381</v>
      </c>
      <c r="B315" s="255"/>
      <c r="C315" s="256"/>
      <c r="D315" s="409" t="s">
        <v>129</v>
      </c>
      <c r="E315" s="47">
        <v>513</v>
      </c>
      <c r="F315" s="47">
        <f t="shared" si="82"/>
        <v>0</v>
      </c>
      <c r="G315" s="362">
        <f t="shared" si="82"/>
        <v>513</v>
      </c>
      <c r="H315" s="485">
        <f t="shared" si="75"/>
        <v>100</v>
      </c>
    </row>
    <row r="316" spans="1:10" s="100" customFormat="1" x14ac:dyDescent="0.25">
      <c r="A316" s="262">
        <v>3812</v>
      </c>
      <c r="B316" s="263"/>
      <c r="C316" s="264"/>
      <c r="D316" s="408" t="s">
        <v>175</v>
      </c>
      <c r="E316" s="101"/>
      <c r="F316" s="101"/>
      <c r="G316" s="364">
        <v>513</v>
      </c>
      <c r="H316" s="487" t="e">
        <f t="shared" si="75"/>
        <v>#DIV/0!</v>
      </c>
    </row>
    <row r="321" spans="10:10" x14ac:dyDescent="0.25">
      <c r="J321" s="76"/>
    </row>
  </sheetData>
  <mergeCells count="92">
    <mergeCell ref="A84:C84"/>
    <mergeCell ref="A85:C85"/>
    <mergeCell ref="A86:C86"/>
    <mergeCell ref="A123:C123"/>
    <mergeCell ref="A8:C8"/>
    <mergeCell ref="A9:C9"/>
    <mergeCell ref="A5:C5"/>
    <mergeCell ref="A1:H1"/>
    <mergeCell ref="A3:H3"/>
    <mergeCell ref="A124:C124"/>
    <mergeCell ref="A122:C122"/>
    <mergeCell ref="A10:C10"/>
    <mergeCell ref="A11:C11"/>
    <mergeCell ref="A19:C19"/>
    <mergeCell ref="A12:C12"/>
    <mergeCell ref="A51:C51"/>
    <mergeCell ref="A47:C47"/>
    <mergeCell ref="A48:C48"/>
    <mergeCell ref="A49:C49"/>
    <mergeCell ref="A50:C50"/>
    <mergeCell ref="A21:C21"/>
    <mergeCell ref="A45:C45"/>
    <mergeCell ref="A171:C171"/>
    <mergeCell ref="A172:C172"/>
    <mergeCell ref="A173:C173"/>
    <mergeCell ref="A176:C176"/>
    <mergeCell ref="A133:C133"/>
    <mergeCell ref="A160:C160"/>
    <mergeCell ref="A161:C161"/>
    <mergeCell ref="A143:C143"/>
    <mergeCell ref="A149:C149"/>
    <mergeCell ref="A145:C145"/>
    <mergeCell ref="A146:C146"/>
    <mergeCell ref="A147:C147"/>
    <mergeCell ref="A148:C148"/>
    <mergeCell ref="A190:C190"/>
    <mergeCell ref="A191:C191"/>
    <mergeCell ref="A197:C197"/>
    <mergeCell ref="A177:C177"/>
    <mergeCell ref="A184:C184"/>
    <mergeCell ref="A183:C183"/>
    <mergeCell ref="A185:C185"/>
    <mergeCell ref="A187:C187"/>
    <mergeCell ref="A178:C178"/>
    <mergeCell ref="A179:C179"/>
    <mergeCell ref="A180:C180"/>
    <mergeCell ref="A181:C181"/>
    <mergeCell ref="A198:C198"/>
    <mergeCell ref="A199:C199"/>
    <mergeCell ref="A200:C200"/>
    <mergeCell ref="A203:C203"/>
    <mergeCell ref="A204:C204"/>
    <mergeCell ref="A252:C252"/>
    <mergeCell ref="A220:C220"/>
    <mergeCell ref="A237:C237"/>
    <mergeCell ref="A207:C207"/>
    <mergeCell ref="A208:C208"/>
    <mergeCell ref="A209:C209"/>
    <mergeCell ref="A215:C215"/>
    <mergeCell ref="A217:C217"/>
    <mergeCell ref="A311:C311"/>
    <mergeCell ref="A313:C313"/>
    <mergeCell ref="A314:C314"/>
    <mergeCell ref="A244:C244"/>
    <mergeCell ref="A295:C295"/>
    <mergeCell ref="A305:C305"/>
    <mergeCell ref="A306:C306"/>
    <mergeCell ref="A307:C307"/>
    <mergeCell ref="A308:C308"/>
    <mergeCell ref="A266:C266"/>
    <mergeCell ref="A276:C276"/>
    <mergeCell ref="A277:C277"/>
    <mergeCell ref="A294:C294"/>
    <mergeCell ref="A296:C296"/>
    <mergeCell ref="A297:C297"/>
    <mergeCell ref="A279:C279"/>
    <mergeCell ref="A302:C302"/>
    <mergeCell ref="A23:C23"/>
    <mergeCell ref="A24:C24"/>
    <mergeCell ref="A25:C25"/>
    <mergeCell ref="A30:C30"/>
    <mergeCell ref="A32:C32"/>
    <mergeCell ref="A271:C271"/>
    <mergeCell ref="A298:C298"/>
    <mergeCell ref="A301:C301"/>
    <mergeCell ref="A218:C218"/>
    <mergeCell ref="A219:C219"/>
    <mergeCell ref="A227:C227"/>
    <mergeCell ref="A253:C253"/>
    <mergeCell ref="A265:C265"/>
    <mergeCell ref="A248:C248"/>
    <mergeCell ref="A251:C251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OS Orebic</cp:lastModifiedBy>
  <cp:lastPrinted>2025-03-06T11:46:18Z</cp:lastPrinted>
  <dcterms:created xsi:type="dcterms:W3CDTF">2022-08-12T12:51:27Z</dcterms:created>
  <dcterms:modified xsi:type="dcterms:W3CDTF">2025-03-06T12:57:35Z</dcterms:modified>
</cp:coreProperties>
</file>