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OS Orebic\Documents\Dokumenti staro\dokumenti 2232023\GODIŠNJE IZVJEŠĆE 2025\22.03.2026.-izvršenje fin.plana 2025\"/>
    </mc:Choice>
  </mc:AlternateContent>
  <xr:revisionPtr revIDLastSave="0" documentId="13_ncr:1_{775C5397-2092-41DA-94D9-E13C54D15278}" xr6:coauthVersionLast="47" xr6:coauthVersionMax="47" xr10:uidLastSave="{00000000-0000-0000-0000-000000000000}"/>
  <bookViews>
    <workbookView xWindow="-120" yWindow="-120" windowWidth="29040" windowHeight="15840" firstSheet="2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43" i="7" l="1"/>
  <c r="G147" i="7"/>
  <c r="H310" i="7"/>
  <c r="G309" i="7"/>
  <c r="H309" i="7" s="1"/>
  <c r="F309" i="7"/>
  <c r="G248" i="7"/>
  <c r="H252" i="7"/>
  <c r="G54" i="7" l="1"/>
  <c r="G50" i="7"/>
  <c r="G49" i="7" s="1"/>
  <c r="H51" i="7" l="1"/>
  <c r="H54" i="7"/>
  <c r="H55" i="7"/>
  <c r="H50" i="7"/>
  <c r="G53" i="7"/>
  <c r="G52" i="7" s="1"/>
  <c r="F53" i="7"/>
  <c r="F52" i="7" s="1"/>
  <c r="G48" i="7"/>
  <c r="F49" i="7"/>
  <c r="F48" i="7" s="1"/>
  <c r="F47" i="7" s="1"/>
  <c r="E53" i="7"/>
  <c r="E52" i="7" s="1"/>
  <c r="E49" i="7"/>
  <c r="E48" i="7" s="1"/>
  <c r="E47" i="7" s="1"/>
  <c r="H186" i="7"/>
  <c r="H185" i="7" s="1"/>
  <c r="G185" i="7"/>
  <c r="F185" i="7"/>
  <c r="E185" i="7"/>
  <c r="H49" i="7" l="1"/>
  <c r="H52" i="7"/>
  <c r="G47" i="7"/>
  <c r="H53" i="7"/>
  <c r="H48" i="7"/>
  <c r="G314" i="7"/>
  <c r="G306" i="7"/>
  <c r="G138" i="7"/>
  <c r="G13" i="7"/>
  <c r="H47" i="7" l="1"/>
  <c r="E180" i="7"/>
  <c r="E240" i="7" l="1"/>
  <c r="H254" i="7"/>
  <c r="G253" i="7"/>
  <c r="H253" i="7" s="1"/>
  <c r="F253" i="7"/>
  <c r="E205" i="7" l="1"/>
  <c r="H206" i="7"/>
  <c r="G318" i="7"/>
  <c r="G317" i="7" s="1"/>
  <c r="G322" i="7" l="1"/>
  <c r="H322" i="7" s="1"/>
  <c r="G302" i="7"/>
  <c r="H304" i="7"/>
  <c r="G321" i="7" l="1"/>
  <c r="H33" i="7"/>
  <c r="H32" i="7"/>
  <c r="G31" i="7"/>
  <c r="H31" i="7" s="1"/>
  <c r="F31" i="7"/>
  <c r="F30" i="7" s="1"/>
  <c r="E30" i="7"/>
  <c r="E25" i="7" s="1"/>
  <c r="H27" i="7"/>
  <c r="H29" i="7"/>
  <c r="G28" i="7"/>
  <c r="H28" i="7" s="1"/>
  <c r="F28" i="7"/>
  <c r="H26" i="7"/>
  <c r="F26" i="7"/>
  <c r="E321" i="7"/>
  <c r="E320" i="7" s="1"/>
  <c r="E318" i="7"/>
  <c r="E317" i="7" s="1"/>
  <c r="E295" i="7" s="1"/>
  <c r="H291" i="7"/>
  <c r="G290" i="7"/>
  <c r="H290" i="7" s="1"/>
  <c r="F290" i="7"/>
  <c r="F289" i="7" s="1"/>
  <c r="F288" i="7" s="1"/>
  <c r="F287" i="7" s="1"/>
  <c r="E289" i="7"/>
  <c r="E288" i="7" s="1"/>
  <c r="E287" i="7" s="1"/>
  <c r="G260" i="7"/>
  <c r="G153" i="7"/>
  <c r="E191" i="7"/>
  <c r="G233" i="7"/>
  <c r="E233" i="7"/>
  <c r="H236" i="7"/>
  <c r="H237" i="7"/>
  <c r="G14" i="6"/>
  <c r="G13" i="6" s="1"/>
  <c r="I15" i="6"/>
  <c r="H16" i="6"/>
  <c r="J25" i="10"/>
  <c r="I23" i="10"/>
  <c r="K23" i="10" s="1"/>
  <c r="K21" i="10"/>
  <c r="G10" i="5"/>
  <c r="G9" i="5"/>
  <c r="G8" i="5"/>
  <c r="H14" i="7"/>
  <c r="H16" i="7"/>
  <c r="H18" i="7"/>
  <c r="H21" i="7"/>
  <c r="H22" i="7"/>
  <c r="H38" i="7"/>
  <c r="H40" i="7"/>
  <c r="H42" i="7"/>
  <c r="H45" i="7"/>
  <c r="H46" i="7"/>
  <c r="H62" i="7"/>
  <c r="H63" i="7"/>
  <c r="H64" i="7"/>
  <c r="H65" i="7"/>
  <c r="H67" i="7"/>
  <c r="H68" i="7"/>
  <c r="H69" i="7"/>
  <c r="H70" i="7"/>
  <c r="H71" i="7"/>
  <c r="H72" i="7"/>
  <c r="H74" i="7"/>
  <c r="H75" i="7"/>
  <c r="H76" i="7"/>
  <c r="H77" i="7"/>
  <c r="H78" i="7"/>
  <c r="H79" i="7"/>
  <c r="H80" i="7"/>
  <c r="H81" i="7"/>
  <c r="H82" i="7"/>
  <c r="H84" i="7"/>
  <c r="H85" i="7"/>
  <c r="H86" i="7"/>
  <c r="H87" i="7"/>
  <c r="H88" i="7"/>
  <c r="H91" i="7"/>
  <c r="H92" i="7"/>
  <c r="H97" i="7"/>
  <c r="H98" i="7"/>
  <c r="H99" i="7"/>
  <c r="H100" i="7"/>
  <c r="H102" i="7"/>
  <c r="H103" i="7"/>
  <c r="H104" i="7"/>
  <c r="H105" i="7"/>
  <c r="H106" i="7"/>
  <c r="H107" i="7"/>
  <c r="H109" i="7"/>
  <c r="H110" i="7"/>
  <c r="H111" i="7"/>
  <c r="H112" i="7"/>
  <c r="H113" i="7"/>
  <c r="H114" i="7"/>
  <c r="H115" i="7"/>
  <c r="H116" i="7"/>
  <c r="H117" i="7"/>
  <c r="H119" i="7"/>
  <c r="H121" i="7"/>
  <c r="H122" i="7"/>
  <c r="H123" i="7"/>
  <c r="H124" i="7"/>
  <c r="H125" i="7"/>
  <c r="H126" i="7"/>
  <c r="H129" i="7"/>
  <c r="H130" i="7"/>
  <c r="H135" i="7"/>
  <c r="H136" i="7"/>
  <c r="H137" i="7"/>
  <c r="H139" i="7"/>
  <c r="H141" i="7"/>
  <c r="H144" i="7"/>
  <c r="H145" i="7"/>
  <c r="H146" i="7"/>
  <c r="H148" i="7"/>
  <c r="H149" i="7"/>
  <c r="H150" i="7"/>
  <c r="H151" i="7"/>
  <c r="H152" i="7"/>
  <c r="H154" i="7"/>
  <c r="H155" i="7"/>
  <c r="H156" i="7"/>
  <c r="H157" i="7"/>
  <c r="H158" i="7"/>
  <c r="H160" i="7"/>
  <c r="H162" i="7"/>
  <c r="H164" i="7"/>
  <c r="H165" i="7"/>
  <c r="H168" i="7"/>
  <c r="H172" i="7"/>
  <c r="H173" i="7"/>
  <c r="H175" i="7"/>
  <c r="H179" i="7"/>
  <c r="H188" i="7"/>
  <c r="H194" i="7"/>
  <c r="H201" i="7"/>
  <c r="H208" i="7"/>
  <c r="H209" i="7"/>
  <c r="H215" i="7"/>
  <c r="H219" i="7"/>
  <c r="H225" i="7"/>
  <c r="H229" i="7"/>
  <c r="H234" i="7"/>
  <c r="H235" i="7"/>
  <c r="H238" i="7"/>
  <c r="H239" i="7"/>
  <c r="H242" i="7"/>
  <c r="H244" i="7"/>
  <c r="H245" i="7"/>
  <c r="H246" i="7"/>
  <c r="H247" i="7"/>
  <c r="H249" i="7"/>
  <c r="H251" i="7"/>
  <c r="H256" i="7"/>
  <c r="H257" i="7"/>
  <c r="H261" i="7"/>
  <c r="H262" i="7"/>
  <c r="H263" i="7"/>
  <c r="H268" i="7"/>
  <c r="H273" i="7"/>
  <c r="H275" i="7"/>
  <c r="H276" i="7"/>
  <c r="H278" i="7"/>
  <c r="H280" i="7"/>
  <c r="H284" i="7"/>
  <c r="H286" i="7"/>
  <c r="H296" i="7"/>
  <c r="H297" i="7"/>
  <c r="H299" i="7"/>
  <c r="H300" i="7"/>
  <c r="H301" i="7"/>
  <c r="H303" i="7"/>
  <c r="H305" i="7"/>
  <c r="H307" i="7"/>
  <c r="H311" i="7"/>
  <c r="H312" i="7"/>
  <c r="H315" i="7"/>
  <c r="H316" i="7"/>
  <c r="H329" i="7"/>
  <c r="H335" i="7"/>
  <c r="G11" i="9"/>
  <c r="G12" i="9"/>
  <c r="G13" i="9"/>
  <c r="E13" i="6"/>
  <c r="I16" i="6"/>
  <c r="I11" i="6"/>
  <c r="H11" i="6"/>
  <c r="G39" i="8"/>
  <c r="G36" i="8"/>
  <c r="G37" i="8"/>
  <c r="G35" i="8"/>
  <c r="G33" i="8"/>
  <c r="G32" i="8"/>
  <c r="G30" i="8"/>
  <c r="G28" i="8"/>
  <c r="G19" i="8"/>
  <c r="G16" i="8"/>
  <c r="G17" i="8"/>
  <c r="G15" i="8"/>
  <c r="G13" i="8"/>
  <c r="G12" i="8"/>
  <c r="G10" i="8"/>
  <c r="G8" i="8"/>
  <c r="K46" i="3"/>
  <c r="K13" i="3"/>
  <c r="K15" i="3"/>
  <c r="K16" i="3"/>
  <c r="K19" i="3"/>
  <c r="K22" i="3"/>
  <c r="K25" i="3"/>
  <c r="K27" i="3"/>
  <c r="K28" i="3"/>
  <c r="K31" i="3"/>
  <c r="K32" i="3"/>
  <c r="K33" i="3"/>
  <c r="K35" i="3"/>
  <c r="K36" i="3"/>
  <c r="K25" i="10"/>
  <c r="K22" i="10"/>
  <c r="K14" i="10"/>
  <c r="K13" i="10"/>
  <c r="K11" i="10"/>
  <c r="K10" i="10"/>
  <c r="G6" i="9"/>
  <c r="G7" i="9"/>
  <c r="G8" i="9"/>
  <c r="G5" i="9"/>
  <c r="F7" i="9"/>
  <c r="F8" i="9"/>
  <c r="F11" i="9"/>
  <c r="F12" i="9"/>
  <c r="F13" i="9"/>
  <c r="E10" i="9"/>
  <c r="G10" i="9" s="1"/>
  <c r="C9" i="9"/>
  <c r="B6" i="9"/>
  <c r="F6" i="9" s="1"/>
  <c r="H321" i="7" l="1"/>
  <c r="G320" i="7"/>
  <c r="H320" i="7" s="1"/>
  <c r="G30" i="7"/>
  <c r="H30" i="7" s="1"/>
  <c r="G289" i="7"/>
  <c r="H233" i="7"/>
  <c r="I13" i="6"/>
  <c r="E9" i="9"/>
  <c r="G9" i="9" s="1"/>
  <c r="B5" i="9"/>
  <c r="F5" i="9" s="1"/>
  <c r="F10" i="9"/>
  <c r="E142" i="7"/>
  <c r="E133" i="7"/>
  <c r="G54" i="3"/>
  <c r="F267" i="7"/>
  <c r="F266" i="7" s="1"/>
  <c r="F265" i="7" s="1"/>
  <c r="E266" i="7"/>
  <c r="E265" i="7" s="1"/>
  <c r="G267" i="7"/>
  <c r="G200" i="7"/>
  <c r="F200" i="7"/>
  <c r="F199" i="7" s="1"/>
  <c r="F198" i="7" s="1"/>
  <c r="F197" i="7" s="1"/>
  <c r="F196" i="7" s="1"/>
  <c r="E199" i="7"/>
  <c r="E198" i="7" s="1"/>
  <c r="E197" i="7" s="1"/>
  <c r="E196" i="7" s="1"/>
  <c r="G285" i="7"/>
  <c r="F285" i="7"/>
  <c r="E285" i="7"/>
  <c r="G279" i="7"/>
  <c r="H279" i="7" s="1"/>
  <c r="F279" i="7"/>
  <c r="G255" i="7"/>
  <c r="H255" i="7" s="1"/>
  <c r="H248" i="7"/>
  <c r="H243" i="7"/>
  <c r="G241" i="7"/>
  <c r="H241" i="7" s="1"/>
  <c r="F260" i="7"/>
  <c r="F259" i="7" s="1"/>
  <c r="F258" i="7" s="1"/>
  <c r="F255" i="7"/>
  <c r="F248" i="7"/>
  <c r="F243" i="7"/>
  <c r="F241" i="7"/>
  <c r="E259" i="7"/>
  <c r="E258" i="7" s="1"/>
  <c r="G207" i="7"/>
  <c r="F207" i="7"/>
  <c r="G178" i="7"/>
  <c r="F178" i="7"/>
  <c r="F177" i="7" s="1"/>
  <c r="F176" i="7" s="1"/>
  <c r="E177" i="7"/>
  <c r="E176" i="7" s="1"/>
  <c r="G171" i="7"/>
  <c r="H171" i="7" s="1"/>
  <c r="F171" i="7"/>
  <c r="G163" i="7"/>
  <c r="H163" i="7" s="1"/>
  <c r="F163" i="7"/>
  <c r="H153" i="7"/>
  <c r="F153" i="7"/>
  <c r="H147" i="7"/>
  <c r="F147" i="7"/>
  <c r="G118" i="7"/>
  <c r="H118" i="7" s="1"/>
  <c r="F118" i="7"/>
  <c r="G44" i="7"/>
  <c r="H44" i="7" s="1"/>
  <c r="F44" i="7"/>
  <c r="G20" i="7"/>
  <c r="H20" i="7" s="1"/>
  <c r="F20" i="7"/>
  <c r="I8" i="6"/>
  <c r="I9" i="6"/>
  <c r="I10" i="6"/>
  <c r="I12" i="6"/>
  <c r="I14" i="6"/>
  <c r="I17" i="6"/>
  <c r="I7" i="6"/>
  <c r="H8" i="6"/>
  <c r="H9" i="6"/>
  <c r="H10" i="6"/>
  <c r="H12" i="6"/>
  <c r="H13" i="6"/>
  <c r="H14" i="6"/>
  <c r="H15" i="6"/>
  <c r="H17" i="6"/>
  <c r="H7" i="6"/>
  <c r="B34" i="8"/>
  <c r="E333" i="7"/>
  <c r="E332" i="7" s="1"/>
  <c r="F334" i="7"/>
  <c r="F333" i="7" s="1"/>
  <c r="F332" i="7" s="1"/>
  <c r="G334" i="7"/>
  <c r="E327" i="7"/>
  <c r="E326" i="7" s="1"/>
  <c r="E325" i="7" s="1"/>
  <c r="E324" i="7" s="1"/>
  <c r="F328" i="7"/>
  <c r="F327" i="7" s="1"/>
  <c r="F326" i="7" s="1"/>
  <c r="F325" i="7" s="1"/>
  <c r="F324" i="7" s="1"/>
  <c r="G328" i="7"/>
  <c r="E313" i="7"/>
  <c r="F314" i="7"/>
  <c r="F313" i="7" s="1"/>
  <c r="F306" i="7"/>
  <c r="H306" i="7"/>
  <c r="F302" i="7"/>
  <c r="H302" i="7"/>
  <c r="F298" i="7"/>
  <c r="G298" i="7"/>
  <c r="H298" i="7" s="1"/>
  <c r="E283" i="7"/>
  <c r="F283" i="7"/>
  <c r="G283" i="7"/>
  <c r="E277" i="7"/>
  <c r="F277" i="7"/>
  <c r="G277" i="7"/>
  <c r="F274" i="7"/>
  <c r="G274" i="7"/>
  <c r="H274" i="7" s="1"/>
  <c r="G272" i="7"/>
  <c r="E272" i="7"/>
  <c r="F272" i="7"/>
  <c r="E228" i="7"/>
  <c r="E227" i="7" s="1"/>
  <c r="E226" i="7" s="1"/>
  <c r="F228" i="7"/>
  <c r="F227" i="7" s="1"/>
  <c r="F226" i="7" s="1"/>
  <c r="G228" i="7"/>
  <c r="E224" i="7"/>
  <c r="E223" i="7" s="1"/>
  <c r="F224" i="7"/>
  <c r="F223" i="7" s="1"/>
  <c r="G224" i="7"/>
  <c r="G223" i="7"/>
  <c r="E192" i="7"/>
  <c r="F193" i="7"/>
  <c r="F192" i="7" s="1"/>
  <c r="G193" i="7"/>
  <c r="E184" i="7"/>
  <c r="E183" i="7" s="1"/>
  <c r="E182" i="7" s="1"/>
  <c r="F187" i="7"/>
  <c r="F184" i="7" s="1"/>
  <c r="F183" i="7" s="1"/>
  <c r="F182" i="7" s="1"/>
  <c r="G187" i="7"/>
  <c r="E174" i="7"/>
  <c r="F174" i="7"/>
  <c r="G174" i="7"/>
  <c r="E271" i="7" l="1"/>
  <c r="E270" i="7" s="1"/>
  <c r="F205" i="7"/>
  <c r="G25" i="7"/>
  <c r="H289" i="7"/>
  <c r="G288" i="7"/>
  <c r="H277" i="7"/>
  <c r="H224" i="7"/>
  <c r="H285" i="7"/>
  <c r="G222" i="7"/>
  <c r="H223" i="7"/>
  <c r="G192" i="7"/>
  <c r="H193" i="7"/>
  <c r="H272" i="7"/>
  <c r="G205" i="7"/>
  <c r="H205" i="7" s="1"/>
  <c r="H207" i="7"/>
  <c r="G266" i="7"/>
  <c r="H266" i="7" s="1"/>
  <c r="H267" i="7"/>
  <c r="H187" i="7"/>
  <c r="G333" i="7"/>
  <c r="H334" i="7"/>
  <c r="G177" i="7"/>
  <c r="H177" i="7" s="1"/>
  <c r="H178" i="7"/>
  <c r="H174" i="7"/>
  <c r="H283" i="7"/>
  <c r="G327" i="7"/>
  <c r="H327" i="7" s="1"/>
  <c r="H328" i="7"/>
  <c r="G227" i="7"/>
  <c r="H228" i="7"/>
  <c r="G313" i="7"/>
  <c r="H314" i="7"/>
  <c r="G259" i="7"/>
  <c r="H260" i="7"/>
  <c r="G199" i="7"/>
  <c r="H200" i="7"/>
  <c r="F9" i="9"/>
  <c r="F282" i="7"/>
  <c r="F281" i="7" s="1"/>
  <c r="G271" i="7"/>
  <c r="E282" i="7"/>
  <c r="E281" i="7" s="1"/>
  <c r="G282" i="7"/>
  <c r="F271" i="7"/>
  <c r="F270" i="7" s="1"/>
  <c r="F240" i="7"/>
  <c r="F232" i="7" s="1"/>
  <c r="F231" i="7" s="1"/>
  <c r="E232" i="7"/>
  <c r="G240" i="7"/>
  <c r="E170" i="7"/>
  <c r="E169" i="7" s="1"/>
  <c r="E294" i="7"/>
  <c r="G295" i="7"/>
  <c r="F295" i="7"/>
  <c r="F294" i="7" s="1"/>
  <c r="F293" i="7" s="1"/>
  <c r="F292" i="7" s="1"/>
  <c r="G170" i="7"/>
  <c r="F170" i="7"/>
  <c r="F169" i="7" s="1"/>
  <c r="E167" i="7"/>
  <c r="E166" i="7" s="1"/>
  <c r="E132" i="7" s="1"/>
  <c r="F167" i="7"/>
  <c r="F166" i="7" s="1"/>
  <c r="G167" i="7"/>
  <c r="E161" i="7"/>
  <c r="F161" i="7"/>
  <c r="G161" i="7"/>
  <c r="F143" i="7"/>
  <c r="G143" i="7"/>
  <c r="H143" i="7" s="1"/>
  <c r="F140" i="7"/>
  <c r="G140" i="7"/>
  <c r="H140" i="7" s="1"/>
  <c r="F138" i="7"/>
  <c r="H138" i="7"/>
  <c r="F134" i="7"/>
  <c r="G134" i="7"/>
  <c r="H134" i="7" s="1"/>
  <c r="E127" i="7"/>
  <c r="F128" i="7"/>
  <c r="F127" i="7" s="1"/>
  <c r="G128" i="7"/>
  <c r="F120" i="7"/>
  <c r="G120" i="7"/>
  <c r="H120" i="7" s="1"/>
  <c r="F108" i="7"/>
  <c r="G108" i="7"/>
  <c r="H108" i="7" s="1"/>
  <c r="F101" i="7"/>
  <c r="G101" i="7"/>
  <c r="H101" i="7" s="1"/>
  <c r="F96" i="7"/>
  <c r="G96" i="7"/>
  <c r="H96" i="7" s="1"/>
  <c r="E90" i="7"/>
  <c r="E89" i="7" s="1"/>
  <c r="F90" i="7"/>
  <c r="F89" i="7" s="1"/>
  <c r="G90" i="7"/>
  <c r="E83" i="7"/>
  <c r="F83" i="7"/>
  <c r="G83" i="7"/>
  <c r="F73" i="7"/>
  <c r="G73" i="7"/>
  <c r="H73" i="7" s="1"/>
  <c r="F66" i="7"/>
  <c r="G66" i="7"/>
  <c r="H66" i="7" s="1"/>
  <c r="F61" i="7"/>
  <c r="G61" i="7"/>
  <c r="H61" i="7" s="1"/>
  <c r="E43" i="7"/>
  <c r="F43" i="7"/>
  <c r="G43" i="7"/>
  <c r="F41" i="7"/>
  <c r="G41" i="7"/>
  <c r="H41" i="7" s="1"/>
  <c r="F39" i="7"/>
  <c r="G39" i="7"/>
  <c r="H39" i="7" s="1"/>
  <c r="F37" i="7"/>
  <c r="G37" i="7"/>
  <c r="H37" i="7" s="1"/>
  <c r="E19" i="7"/>
  <c r="F19" i="7"/>
  <c r="F17" i="7"/>
  <c r="G17" i="7"/>
  <c r="H17" i="7" s="1"/>
  <c r="F15" i="7"/>
  <c r="G15" i="7"/>
  <c r="H15" i="7" s="1"/>
  <c r="F13" i="7"/>
  <c r="H13" i="7"/>
  <c r="F222" i="7"/>
  <c r="E222" i="7"/>
  <c r="H313" i="7" l="1"/>
  <c r="G294" i="7"/>
  <c r="G293" i="7" s="1"/>
  <c r="H192" i="7"/>
  <c r="G191" i="7"/>
  <c r="G24" i="7"/>
  <c r="G23" i="7" s="1"/>
  <c r="E293" i="7"/>
  <c r="E292" i="7" s="1"/>
  <c r="H288" i="7"/>
  <c r="G287" i="7"/>
  <c r="H287" i="7" s="1"/>
  <c r="H161" i="7"/>
  <c r="H222" i="7"/>
  <c r="H83" i="7"/>
  <c r="G176" i="7"/>
  <c r="H176" i="7" s="1"/>
  <c r="G127" i="7"/>
  <c r="H127" i="7" s="1"/>
  <c r="H128" i="7"/>
  <c r="H295" i="7"/>
  <c r="G232" i="7"/>
  <c r="H240" i="7"/>
  <c r="G281" i="7"/>
  <c r="H281" i="7" s="1"/>
  <c r="H282" i="7"/>
  <c r="G258" i="7"/>
  <c r="H258" i="7" s="1"/>
  <c r="H259" i="7"/>
  <c r="G226" i="7"/>
  <c r="H226" i="7" s="1"/>
  <c r="H227" i="7"/>
  <c r="G332" i="7"/>
  <c r="H332" i="7" s="1"/>
  <c r="H333" i="7"/>
  <c r="H43" i="7"/>
  <c r="H90" i="7"/>
  <c r="G166" i="7"/>
  <c r="H166" i="7" s="1"/>
  <c r="H167" i="7"/>
  <c r="G270" i="7"/>
  <c r="H270" i="7" s="1"/>
  <c r="H271" i="7"/>
  <c r="G198" i="7"/>
  <c r="H199" i="7"/>
  <c r="G184" i="7"/>
  <c r="G169" i="7"/>
  <c r="H169" i="7" s="1"/>
  <c r="H170" i="7"/>
  <c r="E231" i="7"/>
  <c r="E131" i="7"/>
  <c r="E269" i="7"/>
  <c r="F269" i="7"/>
  <c r="F264" i="7" s="1"/>
  <c r="G133" i="7"/>
  <c r="H133" i="7" s="1"/>
  <c r="E264" i="7"/>
  <c r="F142" i="7"/>
  <c r="G142" i="7"/>
  <c r="H142" i="7" s="1"/>
  <c r="G95" i="7"/>
  <c r="F95" i="7"/>
  <c r="F94" i="7" s="1"/>
  <c r="F93" i="7" s="1"/>
  <c r="E95" i="7"/>
  <c r="E94" i="7" s="1"/>
  <c r="E93" i="7" s="1"/>
  <c r="F12" i="7"/>
  <c r="F11" i="7" s="1"/>
  <c r="F10" i="7" s="1"/>
  <c r="F133" i="7"/>
  <c r="F36" i="7"/>
  <c r="F35" i="7" s="1"/>
  <c r="F34" i="7" s="1"/>
  <c r="F25" i="7" s="1"/>
  <c r="F24" i="7" s="1"/>
  <c r="F23" i="7" s="1"/>
  <c r="E36" i="7"/>
  <c r="E35" i="7" s="1"/>
  <c r="E34" i="7" s="1"/>
  <c r="E24" i="7" s="1"/>
  <c r="E23" i="7" s="1"/>
  <c r="F60" i="7"/>
  <c r="F59" i="7" s="1"/>
  <c r="F58" i="7" s="1"/>
  <c r="G89" i="7"/>
  <c r="H89" i="7" s="1"/>
  <c r="E60" i="7"/>
  <c r="E59" i="7" s="1"/>
  <c r="E58" i="7" s="1"/>
  <c r="G60" i="7"/>
  <c r="G36" i="7"/>
  <c r="G19" i="7"/>
  <c r="H19" i="7" s="1"/>
  <c r="E12" i="7"/>
  <c r="E11" i="7" s="1"/>
  <c r="E10" i="7" s="1"/>
  <c r="G12" i="7"/>
  <c r="E213" i="7"/>
  <c r="F214" i="7"/>
  <c r="F213" i="7" s="1"/>
  <c r="G214" i="7"/>
  <c r="H214" i="7" s="1"/>
  <c r="E217" i="7"/>
  <c r="E216" i="7" s="1"/>
  <c r="F218" i="7"/>
  <c r="F217" i="7" s="1"/>
  <c r="F216" i="7" s="1"/>
  <c r="G218" i="7"/>
  <c r="H218" i="7" s="1"/>
  <c r="G110" i="3"/>
  <c r="H111" i="3"/>
  <c r="H110" i="3" s="1"/>
  <c r="I111" i="3"/>
  <c r="I110" i="3" s="1"/>
  <c r="F111" i="3"/>
  <c r="F110" i="3" s="1"/>
  <c r="E9" i="7" l="1"/>
  <c r="E8" i="7" s="1"/>
  <c r="E230" i="7"/>
  <c r="H60" i="7"/>
  <c r="H12" i="7"/>
  <c r="F230" i="7"/>
  <c r="H294" i="7"/>
  <c r="G94" i="7"/>
  <c r="H95" i="7"/>
  <c r="G269" i="7"/>
  <c r="G197" i="7"/>
  <c r="H198" i="7"/>
  <c r="G231" i="7"/>
  <c r="H232" i="7"/>
  <c r="G183" i="7"/>
  <c r="H184" i="7"/>
  <c r="G35" i="7"/>
  <c r="H36" i="7"/>
  <c r="G11" i="7"/>
  <c r="F132" i="7"/>
  <c r="F131" i="7" s="1"/>
  <c r="F57" i="7" s="1"/>
  <c r="G59" i="7"/>
  <c r="E57" i="7"/>
  <c r="G132" i="7"/>
  <c r="G217" i="7"/>
  <c r="H217" i="7" s="1"/>
  <c r="G213" i="7"/>
  <c r="H213" i="7" s="1"/>
  <c r="J78" i="3"/>
  <c r="K78" i="3"/>
  <c r="H77" i="3"/>
  <c r="I77" i="3"/>
  <c r="K77" i="3" s="1"/>
  <c r="F77" i="3"/>
  <c r="K57" i="3"/>
  <c r="J57" i="3"/>
  <c r="H231" i="7" l="1"/>
  <c r="G230" i="7"/>
  <c r="H230" i="7" s="1"/>
  <c r="G131" i="7"/>
  <c r="H131" i="7" s="1"/>
  <c r="H132" i="7"/>
  <c r="G10" i="7"/>
  <c r="H11" i="7"/>
  <c r="G182" i="7"/>
  <c r="H182" i="7" s="1"/>
  <c r="H183" i="7"/>
  <c r="G196" i="7"/>
  <c r="H196" i="7" s="1"/>
  <c r="H197" i="7"/>
  <c r="G265" i="7"/>
  <c r="H269" i="7"/>
  <c r="G292" i="7"/>
  <c r="H292" i="7" s="1"/>
  <c r="H293" i="7"/>
  <c r="G58" i="7"/>
  <c r="H58" i="7" s="1"/>
  <c r="H59" i="7"/>
  <c r="G34" i="7"/>
  <c r="H35" i="7"/>
  <c r="G93" i="7"/>
  <c r="H93" i="7" s="1"/>
  <c r="H94" i="7"/>
  <c r="J77" i="3"/>
  <c r="G216" i="7"/>
  <c r="H216" i="7" s="1"/>
  <c r="H10" i="7" l="1"/>
  <c r="G9" i="7"/>
  <c r="H34" i="7"/>
  <c r="G57" i="7"/>
  <c r="H57" i="7" s="1"/>
  <c r="H265" i="7"/>
  <c r="G264" i="7"/>
  <c r="H264" i="7" s="1"/>
  <c r="E190" i="7"/>
  <c r="E189" i="7" s="1"/>
  <c r="F191" i="7"/>
  <c r="F190" i="7" s="1"/>
  <c r="F189" i="7" s="1"/>
  <c r="E204" i="7"/>
  <c r="E203" i="7" s="1"/>
  <c r="E202" i="7" s="1"/>
  <c r="F204" i="7"/>
  <c r="F203" i="7" s="1"/>
  <c r="F202" i="7" s="1"/>
  <c r="G204" i="7"/>
  <c r="E212" i="7"/>
  <c r="F212" i="7"/>
  <c r="G212" i="7"/>
  <c r="H212" i="7" l="1"/>
  <c r="H25" i="7"/>
  <c r="H204" i="7"/>
  <c r="H191" i="7"/>
  <c r="F56" i="7"/>
  <c r="E56" i="7"/>
  <c r="E211" i="7"/>
  <c r="E210" i="7" s="1"/>
  <c r="F211" i="7"/>
  <c r="F210" i="7" s="1"/>
  <c r="F206" i="7" s="1"/>
  <c r="G211" i="7"/>
  <c r="G203" i="7"/>
  <c r="H203" i="7" s="1"/>
  <c r="G190" i="7"/>
  <c r="K47" i="3"/>
  <c r="K48" i="3"/>
  <c r="K50" i="3"/>
  <c r="K52" i="3"/>
  <c r="K53" i="3"/>
  <c r="K56" i="3"/>
  <c r="K58" i="3"/>
  <c r="K59" i="3"/>
  <c r="K61" i="3"/>
  <c r="K62" i="3"/>
  <c r="K63" i="3"/>
  <c r="K64" i="3"/>
  <c r="K65" i="3"/>
  <c r="K66" i="3"/>
  <c r="K68" i="3"/>
  <c r="K69" i="3"/>
  <c r="K70" i="3"/>
  <c r="K71" i="3"/>
  <c r="K72" i="3"/>
  <c r="K73" i="3"/>
  <c r="K74" i="3"/>
  <c r="K75" i="3"/>
  <c r="K76" i="3"/>
  <c r="K80" i="3"/>
  <c r="K81" i="3"/>
  <c r="K82" i="3"/>
  <c r="K83" i="3"/>
  <c r="K84" i="3"/>
  <c r="K85" i="3"/>
  <c r="K86" i="3"/>
  <c r="K89" i="3"/>
  <c r="K90" i="3"/>
  <c r="K91" i="3"/>
  <c r="K92" i="3"/>
  <c r="K95" i="3"/>
  <c r="K98" i="3"/>
  <c r="K102" i="3"/>
  <c r="K103" i="3"/>
  <c r="K104" i="3"/>
  <c r="K105" i="3"/>
  <c r="K106" i="3"/>
  <c r="K107" i="3"/>
  <c r="K109" i="3"/>
  <c r="J46" i="3"/>
  <c r="J47" i="3"/>
  <c r="J48" i="3"/>
  <c r="J50" i="3"/>
  <c r="J52" i="3"/>
  <c r="J53" i="3"/>
  <c r="J56" i="3"/>
  <c r="J58" i="3"/>
  <c r="J59" i="3"/>
  <c r="J61" i="3"/>
  <c r="J62" i="3"/>
  <c r="J63" i="3"/>
  <c r="J64" i="3"/>
  <c r="J65" i="3"/>
  <c r="J66" i="3"/>
  <c r="J68" i="3"/>
  <c r="J69" i="3"/>
  <c r="J70" i="3"/>
  <c r="J71" i="3"/>
  <c r="J72" i="3"/>
  <c r="J73" i="3"/>
  <c r="J74" i="3"/>
  <c r="J75" i="3"/>
  <c r="J76" i="3"/>
  <c r="J80" i="3"/>
  <c r="J81" i="3"/>
  <c r="J82" i="3"/>
  <c r="J83" i="3"/>
  <c r="J84" i="3"/>
  <c r="J85" i="3"/>
  <c r="J86" i="3"/>
  <c r="J89" i="3"/>
  <c r="J90" i="3"/>
  <c r="J91" i="3"/>
  <c r="J92" i="3"/>
  <c r="J95" i="3"/>
  <c r="J98" i="3"/>
  <c r="J102" i="3"/>
  <c r="J103" i="3"/>
  <c r="J104" i="3"/>
  <c r="J105" i="3"/>
  <c r="J106" i="3"/>
  <c r="J107" i="3"/>
  <c r="J109" i="3"/>
  <c r="H108" i="3"/>
  <c r="I108" i="3"/>
  <c r="K108" i="3" s="1"/>
  <c r="F108" i="3"/>
  <c r="G100" i="3"/>
  <c r="G99" i="3" s="1"/>
  <c r="H101" i="3"/>
  <c r="H100" i="3" s="1"/>
  <c r="I101" i="3"/>
  <c r="K101" i="3" s="1"/>
  <c r="F101" i="3"/>
  <c r="G96" i="3"/>
  <c r="H97" i="3"/>
  <c r="H96" i="3" s="1"/>
  <c r="I97" i="3"/>
  <c r="K97" i="3" s="1"/>
  <c r="F97" i="3"/>
  <c r="F96" i="3" s="1"/>
  <c r="G93" i="3"/>
  <c r="H94" i="3"/>
  <c r="H93" i="3" s="1"/>
  <c r="I94" i="3"/>
  <c r="F94" i="3"/>
  <c r="F93" i="3" s="1"/>
  <c r="H88" i="3"/>
  <c r="I88" i="3"/>
  <c r="K88" i="3" s="1"/>
  <c r="F88" i="3"/>
  <c r="F87" i="3" s="1"/>
  <c r="G87" i="3"/>
  <c r="H87" i="3"/>
  <c r="H79" i="3"/>
  <c r="I79" i="3"/>
  <c r="K79" i="3" s="1"/>
  <c r="F79" i="3"/>
  <c r="H67" i="3"/>
  <c r="I67" i="3"/>
  <c r="K67" i="3" s="1"/>
  <c r="F67" i="3"/>
  <c r="H60" i="3"/>
  <c r="I60" i="3"/>
  <c r="K60" i="3" s="1"/>
  <c r="F60" i="3"/>
  <c r="H55" i="3"/>
  <c r="I55" i="3"/>
  <c r="F55" i="3"/>
  <c r="H51" i="3"/>
  <c r="I51" i="3"/>
  <c r="K51" i="3" s="1"/>
  <c r="H49" i="3"/>
  <c r="I49" i="3"/>
  <c r="K49" i="3" s="1"/>
  <c r="H45" i="3"/>
  <c r="I45" i="3"/>
  <c r="K45" i="3" s="1"/>
  <c r="F51" i="3"/>
  <c r="F49" i="3"/>
  <c r="F45" i="3"/>
  <c r="G14" i="3"/>
  <c r="H14" i="3"/>
  <c r="I14" i="3"/>
  <c r="G12" i="3"/>
  <c r="H12" i="3"/>
  <c r="I12" i="3"/>
  <c r="F12" i="3"/>
  <c r="F14" i="3"/>
  <c r="G18" i="3"/>
  <c r="G17" i="3" s="1"/>
  <c r="H18" i="3"/>
  <c r="H17" i="3" s="1"/>
  <c r="I18" i="3"/>
  <c r="F18" i="3"/>
  <c r="F17" i="3" s="1"/>
  <c r="G21" i="3"/>
  <c r="G20" i="3" s="1"/>
  <c r="H21" i="3"/>
  <c r="H20" i="3" s="1"/>
  <c r="I21" i="3"/>
  <c r="F21" i="3"/>
  <c r="F20" i="3" s="1"/>
  <c r="G26" i="3"/>
  <c r="H26" i="3"/>
  <c r="I26" i="3"/>
  <c r="G24" i="3"/>
  <c r="H24" i="3"/>
  <c r="I24" i="3"/>
  <c r="F24" i="3"/>
  <c r="F26" i="3"/>
  <c r="G30" i="3"/>
  <c r="G29" i="3" s="1"/>
  <c r="H30" i="3"/>
  <c r="H29" i="3" s="1"/>
  <c r="I30" i="3"/>
  <c r="F30" i="3"/>
  <c r="F29" i="3" s="1"/>
  <c r="G34" i="3"/>
  <c r="H34" i="3"/>
  <c r="I34" i="3"/>
  <c r="F35" i="3"/>
  <c r="F33" i="3" s="1"/>
  <c r="J13" i="3"/>
  <c r="J15" i="3"/>
  <c r="J16" i="3"/>
  <c r="J19" i="3"/>
  <c r="J22" i="3"/>
  <c r="J25" i="3"/>
  <c r="J27" i="3"/>
  <c r="J28" i="3"/>
  <c r="J31" i="3"/>
  <c r="J32" i="3"/>
  <c r="J36" i="3"/>
  <c r="H23" i="7" l="1"/>
  <c r="H24" i="7"/>
  <c r="K34" i="3"/>
  <c r="K26" i="3"/>
  <c r="K21" i="3"/>
  <c r="K18" i="3"/>
  <c r="K14" i="3"/>
  <c r="K24" i="3"/>
  <c r="K12" i="3"/>
  <c r="I87" i="3"/>
  <c r="K87" i="3" s="1"/>
  <c r="I54" i="3"/>
  <c r="K55" i="3"/>
  <c r="H54" i="3"/>
  <c r="I96" i="3"/>
  <c r="K96" i="3" s="1"/>
  <c r="I93" i="3"/>
  <c r="K93" i="3" s="1"/>
  <c r="K94" i="3"/>
  <c r="I29" i="3"/>
  <c r="K29" i="3" s="1"/>
  <c r="K30" i="3"/>
  <c r="G189" i="7"/>
  <c r="H189" i="7" s="1"/>
  <c r="H190" i="7"/>
  <c r="H211" i="7"/>
  <c r="I100" i="3"/>
  <c r="F100" i="3"/>
  <c r="F99" i="3" s="1"/>
  <c r="F54" i="3"/>
  <c r="H99" i="3"/>
  <c r="H44" i="3"/>
  <c r="I11" i="3"/>
  <c r="J26" i="3"/>
  <c r="H11" i="3"/>
  <c r="F44" i="3"/>
  <c r="J108" i="3"/>
  <c r="J18" i="3"/>
  <c r="J12" i="3"/>
  <c r="I23" i="3"/>
  <c r="G11" i="3"/>
  <c r="J88" i="3"/>
  <c r="F11" i="3"/>
  <c r="J14" i="3"/>
  <c r="J79" i="3"/>
  <c r="J49" i="3"/>
  <c r="J45" i="3"/>
  <c r="J21" i="3"/>
  <c r="G23" i="3"/>
  <c r="J101" i="3"/>
  <c r="J97" i="3"/>
  <c r="J67" i="3"/>
  <c r="I20" i="3"/>
  <c r="K20" i="3" s="1"/>
  <c r="I17" i="3"/>
  <c r="J94" i="3"/>
  <c r="J60" i="3"/>
  <c r="J55" i="3"/>
  <c r="J51" i="3"/>
  <c r="G210" i="7"/>
  <c r="H210" i="7" s="1"/>
  <c r="G202" i="7"/>
  <c r="H202" i="7" s="1"/>
  <c r="G44" i="3"/>
  <c r="G43" i="3" s="1"/>
  <c r="G42" i="3" s="1"/>
  <c r="I44" i="3"/>
  <c r="F23" i="3"/>
  <c r="F34" i="3"/>
  <c r="J34" i="3" s="1"/>
  <c r="H23" i="3"/>
  <c r="J30" i="3"/>
  <c r="J24" i="3"/>
  <c r="J33" i="3"/>
  <c r="J35" i="3"/>
  <c r="F43" i="3" l="1"/>
  <c r="J96" i="3"/>
  <c r="F10" i="3"/>
  <c r="J87" i="3"/>
  <c r="J93" i="3"/>
  <c r="H43" i="3"/>
  <c r="I43" i="3"/>
  <c r="K43" i="3" s="1"/>
  <c r="K54" i="3"/>
  <c r="J29" i="3"/>
  <c r="K23" i="3"/>
  <c r="H42" i="3"/>
  <c r="I99" i="3"/>
  <c r="K99" i="3" s="1"/>
  <c r="K100" i="3"/>
  <c r="K11" i="3"/>
  <c r="K44" i="3"/>
  <c r="K17" i="3"/>
  <c r="I10" i="3"/>
  <c r="G10" i="3"/>
  <c r="G9" i="3" s="1"/>
  <c r="J54" i="3"/>
  <c r="J11" i="3"/>
  <c r="J23" i="3"/>
  <c r="J20" i="3"/>
  <c r="H10" i="3"/>
  <c r="H9" i="3" s="1"/>
  <c r="J17" i="3"/>
  <c r="J44" i="3"/>
  <c r="J100" i="3"/>
  <c r="K10" i="3" l="1"/>
  <c r="J99" i="3"/>
  <c r="J10" i="3"/>
  <c r="G56" i="7"/>
  <c r="H56" i="7" s="1"/>
  <c r="I42" i="3"/>
  <c r="K42" i="3" s="1"/>
  <c r="J43" i="3"/>
  <c r="I9" i="3"/>
  <c r="K9" i="3" s="1"/>
  <c r="F9" i="3"/>
  <c r="F42" i="3"/>
  <c r="J9" i="3" l="1"/>
  <c r="J42" i="3"/>
  <c r="F8" i="5"/>
  <c r="F9" i="5"/>
  <c r="F10" i="5"/>
  <c r="F8" i="8" l="1"/>
  <c r="F10" i="8"/>
  <c r="F12" i="8"/>
  <c r="F13" i="8"/>
  <c r="F15" i="8"/>
  <c r="D14" i="8"/>
  <c r="F16" i="8"/>
  <c r="F17" i="8"/>
  <c r="F19" i="8"/>
  <c r="F28" i="8"/>
  <c r="F30" i="8"/>
  <c r="F32" i="8"/>
  <c r="F33" i="8"/>
  <c r="F35" i="8"/>
  <c r="F36" i="8"/>
  <c r="F37" i="8"/>
  <c r="F39" i="8"/>
  <c r="J22" i="10" l="1"/>
  <c r="J21" i="10"/>
  <c r="I9" i="10"/>
  <c r="J14" i="10"/>
  <c r="J13" i="10"/>
  <c r="J11" i="10"/>
  <c r="J10" i="10"/>
  <c r="G326" i="7" l="1"/>
  <c r="E331" i="7"/>
  <c r="E330" i="7" s="1"/>
  <c r="E221" i="7"/>
  <c r="E220" i="7" s="1"/>
  <c r="E195" i="7" l="1"/>
  <c r="G325" i="7"/>
  <c r="H326" i="7"/>
  <c r="G331" i="7"/>
  <c r="F221" i="7"/>
  <c r="F220" i="7" s="1"/>
  <c r="G221" i="7"/>
  <c r="H221" i="7" s="1"/>
  <c r="F9" i="7"/>
  <c r="F8" i="7" s="1"/>
  <c r="F331" i="7"/>
  <c r="F330" i="7" s="1"/>
  <c r="E7" i="7" l="1"/>
  <c r="G330" i="7"/>
  <c r="H330" i="7" s="1"/>
  <c r="H331" i="7"/>
  <c r="G324" i="7"/>
  <c r="H324" i="7" s="1"/>
  <c r="H325" i="7"/>
  <c r="F195" i="7"/>
  <c r="H9" i="7"/>
  <c r="G220" i="7"/>
  <c r="E18" i="8"/>
  <c r="D18" i="8"/>
  <c r="C18" i="8"/>
  <c r="B18" i="8"/>
  <c r="E14" i="8"/>
  <c r="C14" i="8"/>
  <c r="B14" i="8"/>
  <c r="E11" i="8"/>
  <c r="D11" i="8"/>
  <c r="C11" i="8"/>
  <c r="B11" i="8"/>
  <c r="E9" i="8"/>
  <c r="D9" i="8"/>
  <c r="C9" i="8"/>
  <c r="B9" i="8"/>
  <c r="E7" i="8"/>
  <c r="F7" i="8" s="1"/>
  <c r="D7" i="8"/>
  <c r="C7" i="8"/>
  <c r="B7" i="8"/>
  <c r="B38" i="8"/>
  <c r="B31" i="8"/>
  <c r="B29" i="8"/>
  <c r="B27" i="8"/>
  <c r="C34" i="8"/>
  <c r="C31" i="8"/>
  <c r="C27" i="8"/>
  <c r="C29" i="8"/>
  <c r="C38" i="8"/>
  <c r="G9" i="8" l="1"/>
  <c r="G18" i="8"/>
  <c r="G14" i="8"/>
  <c r="G11" i="8"/>
  <c r="G7" i="8"/>
  <c r="G195" i="7"/>
  <c r="H195" i="7" s="1"/>
  <c r="H220" i="7"/>
  <c r="B6" i="8"/>
  <c r="B26" i="8"/>
  <c r="F9" i="8"/>
  <c r="F11" i="8"/>
  <c r="F14" i="8"/>
  <c r="G8" i="7"/>
  <c r="F18" i="8"/>
  <c r="E6" i="8"/>
  <c r="D6" i="8"/>
  <c r="C6" i="8"/>
  <c r="C26" i="8"/>
  <c r="E38" i="8"/>
  <c r="F38" i="8" s="1"/>
  <c r="E34" i="8"/>
  <c r="E31" i="8"/>
  <c r="F31" i="8" s="1"/>
  <c r="E29" i="8"/>
  <c r="G29" i="8" s="1"/>
  <c r="E27" i="8"/>
  <c r="H8" i="7" l="1"/>
  <c r="G7" i="7"/>
  <c r="G38" i="8"/>
  <c r="G31" i="8"/>
  <c r="F27" i="8"/>
  <c r="G27" i="8"/>
  <c r="G6" i="8"/>
  <c r="F34" i="8"/>
  <c r="G34" i="8"/>
  <c r="H7" i="7"/>
  <c r="F6" i="8"/>
  <c r="F29" i="8"/>
  <c r="E26" i="8"/>
  <c r="D27" i="8"/>
  <c r="D29" i="8"/>
  <c r="D31" i="8"/>
  <c r="D34" i="8"/>
  <c r="D38" i="8"/>
  <c r="B7" i="5"/>
  <c r="B6" i="5" s="1"/>
  <c r="E7" i="5"/>
  <c r="D7" i="5"/>
  <c r="D6" i="5" s="1"/>
  <c r="C7" i="5"/>
  <c r="C6" i="5" s="1"/>
  <c r="G7" i="5" l="1"/>
  <c r="F26" i="8"/>
  <c r="G26" i="8"/>
  <c r="F7" i="5"/>
  <c r="E6" i="5"/>
  <c r="G6" i="5" s="1"/>
  <c r="F7" i="7"/>
  <c r="D26" i="8"/>
  <c r="F6" i="5" l="1"/>
  <c r="H23" i="10"/>
  <c r="F23" i="10"/>
  <c r="I12" i="10"/>
  <c r="H12" i="10"/>
  <c r="G12" i="10"/>
  <c r="F12" i="10"/>
  <c r="H9" i="10"/>
  <c r="G9" i="10"/>
  <c r="K9" i="10" s="1"/>
  <c r="F9" i="10"/>
  <c r="K12" i="10" l="1"/>
  <c r="J12" i="10"/>
  <c r="H15" i="10"/>
  <c r="H26" i="10" s="1"/>
  <c r="G15" i="10"/>
  <c r="F15" i="10"/>
  <c r="F24" i="10" s="1"/>
  <c r="J9" i="10"/>
  <c r="I15" i="10"/>
  <c r="I24" i="10" s="1"/>
  <c r="K24" i="10" l="1"/>
  <c r="I26" i="10"/>
  <c r="K26" i="10" s="1"/>
  <c r="F26" i="10"/>
  <c r="J24" i="10"/>
  <c r="K15" i="10"/>
  <c r="J15" i="10"/>
  <c r="J26" i="10" l="1"/>
</calcChain>
</file>

<file path=xl/sharedStrings.xml><?xml version="1.0" encoding="utf-8"?>
<sst xmlns="http://schemas.openxmlformats.org/spreadsheetml/2006/main" count="623" uniqueCount="261">
  <si>
    <t>PRIHODI UKUPNO</t>
  </si>
  <si>
    <t>RASHODI UKUPNO</t>
  </si>
  <si>
    <t>Razred</t>
  </si>
  <si>
    <t>Skupina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</si>
  <si>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</si>
  <si>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</si>
  <si>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</si>
  <si>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</si>
  <si>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</si>
  <si>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UKUPNI RASHODI</t>
  </si>
  <si>
    <t>Primici od financijske imovine i zaduživanja</t>
  </si>
  <si>
    <t>Izdaci za financijsku imovinu i otplate zajmova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</si>
  <si>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</si>
  <si>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</si>
  <si>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</si>
  <si>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</si>
  <si>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</si>
  <si>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</si>
  <si>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Prihodi od prodaje proizvedene dugotrajne imovine</t>
  </si>
  <si>
    <t>Pomoći iz inozemstva i od subjekata unutar općeg proračuna</t>
  </si>
  <si>
    <t>Rashodi za nabavu proizvedene dugotrajne imovine</t>
  </si>
  <si>
    <t>Naziv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</si>
  <si>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</si>
  <si>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</si>
  <si>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</si>
  <si>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</si>
  <si>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</si>
  <si>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</si>
  <si>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Brojčana oznaka i naziv</t>
  </si>
  <si>
    <t>4 Prihodi za posebne namjene</t>
  </si>
  <si>
    <t>1 Opći prihodi i primici</t>
  </si>
  <si>
    <t xml:space="preserve">  11 Opći prihodi i primici</t>
  </si>
  <si>
    <t>3 Vlastiti prihodi</t>
  </si>
  <si>
    <t>PRIMICI UKUPNO</t>
  </si>
  <si>
    <t>8 Namjenski primici od zaduživanja</t>
  </si>
  <si>
    <t>IZDACI UKUPNO</t>
  </si>
  <si>
    <t>RAZLIKA - VIŠAK / MANJAK</t>
  </si>
  <si>
    <t>Prihodi od upravnih i administrativnih pristojbi, pristojbi po posebnim propisima i naknada</t>
  </si>
  <si>
    <t>Prihodi od imovine</t>
  </si>
  <si>
    <t>Naknade građanima i kućanstvima na temelju osiguranja i druge naknade</t>
  </si>
  <si>
    <t>Rashodi za dodatna ulaganja na nefinancijskoj imovini</t>
  </si>
  <si>
    <t>Financijski rashodi</t>
  </si>
  <si>
    <t>Ostali rashodi</t>
  </si>
  <si>
    <t>09 Obrazovanje</t>
  </si>
  <si>
    <t>091 Predškolsko i osnovnoškolsko obrazovanje</t>
  </si>
  <si>
    <t>096 Dodatne usluge u obrazovanju</t>
  </si>
  <si>
    <t>098 Usluge u obrazovanju koje nisu drugdje svrstane</t>
  </si>
  <si>
    <r>
      <t xml:space="preserve">  </t>
    </r>
    <r>
      <rPr>
        <sz val="10"/>
        <rFont val="Arial"/>
        <family val="2"/>
      </rPr>
      <t>32 Vlastiti prihodi</t>
    </r>
  </si>
  <si>
    <t>44 Decentralizirana sredtva</t>
  </si>
  <si>
    <t>5  Pomoći</t>
  </si>
  <si>
    <t>56 Fondovi EU</t>
  </si>
  <si>
    <t>52 Ostale pomoći</t>
  </si>
  <si>
    <t>58 Ostale pomoći-proračunski korisnici</t>
  </si>
  <si>
    <t>PROGRAM 1206</t>
  </si>
  <si>
    <t>EU projekti UO za obrazovanje, kulutru i sport</t>
  </si>
  <si>
    <t>Tekući projekt T120602</t>
  </si>
  <si>
    <t>Europski socijalni fond-Projekt ZMS-pomoćnik u nastavi</t>
  </si>
  <si>
    <t>Izvor financiranja 1.1.1</t>
  </si>
  <si>
    <t>Opći prihodi i primici</t>
  </si>
  <si>
    <t>Izvor financiranja 5.6.1</t>
  </si>
  <si>
    <t xml:space="preserve"> Fondovi EU</t>
  </si>
  <si>
    <t>PROGRAM 1207</t>
  </si>
  <si>
    <t>Zakonski standardi ustanova u obrazovanju</t>
  </si>
  <si>
    <t>Aktivnost A120701</t>
  </si>
  <si>
    <t>Osiguravanje uvjeta rada za redovno poslovanje osnovne škole</t>
  </si>
  <si>
    <t>Izvor financiranja 4.4.1</t>
  </si>
  <si>
    <t xml:space="preserve"> Financijski rashodi</t>
  </si>
  <si>
    <t>Decentralizirana sredstva</t>
  </si>
  <si>
    <t>Izvor financiranja 5.8.1</t>
  </si>
  <si>
    <t>Aktivnost A120702</t>
  </si>
  <si>
    <t>Investicijska ulaganja u osnovne škole</t>
  </si>
  <si>
    <t>Kapitalni projekt K120703</t>
  </si>
  <si>
    <t>Kapitalna ulaganja u osnovne škole</t>
  </si>
  <si>
    <t>PROGRAM 1208</t>
  </si>
  <si>
    <t>Program ustanova u obrazovanju iznad standarda</t>
  </si>
  <si>
    <t>Aktivnost 120801</t>
  </si>
  <si>
    <t>Poticanje demografskog razvitka</t>
  </si>
  <si>
    <t>Aktivnost A120804</t>
  </si>
  <si>
    <t>Financiranje školskih projekata</t>
  </si>
  <si>
    <t>Izvor 1.1.1</t>
  </si>
  <si>
    <t>Aktivnost A120808</t>
  </si>
  <si>
    <t>Nabava udžbenika za učenike osnovnih škola</t>
  </si>
  <si>
    <t>Izvor 5.8.1</t>
  </si>
  <si>
    <t>Aktivnost A120809</t>
  </si>
  <si>
    <t>Aktivnost A120810</t>
  </si>
  <si>
    <t>Aktivnost A120811</t>
  </si>
  <si>
    <t>Ostale pomoći proračunski korisnici</t>
  </si>
  <si>
    <t>Programi školskog kurikuluma</t>
  </si>
  <si>
    <t>Aktivnost A120818</t>
  </si>
  <si>
    <t>Ostale aktivnosti osnovnih škola</t>
  </si>
  <si>
    <t>Izvor financiranja 4.3.1</t>
  </si>
  <si>
    <t>Prihodi za posebne namjene proračunski korisnici</t>
  </si>
  <si>
    <t>Izvor financiranja 6.2.1</t>
  </si>
  <si>
    <t>Donacije-proračunski korisnici</t>
  </si>
  <si>
    <t>Dodatne djelatnosti osnovnih škola</t>
  </si>
  <si>
    <t>Izvor financiranja 3.2.1</t>
  </si>
  <si>
    <t>Vlastiti prihodi- proračunski korisnici</t>
  </si>
  <si>
    <t>Organizacija prehrane u osnovnim školama</t>
  </si>
  <si>
    <t>Opskrba školskih ustanova higijenskim potrepštinama za učenice osnovnih škola</t>
  </si>
  <si>
    <t>43 Prihodi za posebne namjene-proračunski korisnici</t>
  </si>
  <si>
    <t>6 Donacije</t>
  </si>
  <si>
    <t>62 Donacije-proračunski korisnici</t>
  </si>
  <si>
    <t>Aktivnost A120819</t>
  </si>
  <si>
    <t>5.8.1</t>
  </si>
  <si>
    <t xml:space="preserve">Izvor </t>
  </si>
  <si>
    <t>Indeks                                5/2*100</t>
  </si>
  <si>
    <t xml:space="preserve"> RAČUN PRIHODA I RASHODA </t>
  </si>
  <si>
    <t xml:space="preserve"> IZVJEŠTAJ O PRIHODIMA  PREMA IZVORIMA FINANCIRANJA</t>
  </si>
  <si>
    <t>IZVJEŠTAJ O RASHODIMA PREMA IZVORIMA FINANCIRANJA</t>
  </si>
  <si>
    <t>IZVJEŠTAJ O RASHODIMA PREMA FUNKCIJSKOJ KLASIFIKACIJI</t>
  </si>
  <si>
    <t>II.POSEBNI DIO</t>
  </si>
  <si>
    <t xml:space="preserve"> IZVJEŠTAJ PO PROGRAMSKOJ  KLASIFIKACIJI</t>
  </si>
  <si>
    <t>Pomoći proračunskim korisnicima iz proračuna koji im nije nadležan</t>
  </si>
  <si>
    <t>Prihodi od financijske imovine</t>
  </si>
  <si>
    <t>Kamate na oročena sredstva i depozite po viđenju</t>
  </si>
  <si>
    <t>Prihodi po posebnim propisima</t>
  </si>
  <si>
    <t>Ostali nespomenuti prihodi</t>
  </si>
  <si>
    <t>INDEKS              5/2*100</t>
  </si>
  <si>
    <t>INDEKS                  5/2*100</t>
  </si>
  <si>
    <t>INDEKS                                5/2*100</t>
  </si>
  <si>
    <t>Prihodi od prodaje proizvoda i roba te pruženih usluga</t>
  </si>
  <si>
    <t>Prihodi od pruženih usluga</t>
  </si>
  <si>
    <t>BROJČANA OZNAKA I NAZIV</t>
  </si>
  <si>
    <t>UKUPNI PRIHODI</t>
  </si>
  <si>
    <t>Pomoći od izvanproračunskih korisnika</t>
  </si>
  <si>
    <t>Tekuće pomoći od izvanproračunskih korisnika</t>
  </si>
  <si>
    <t>Tekuće pomoći proračunskim korisnicima iz proračuna koji im nije nadležan</t>
  </si>
  <si>
    <t>Kapitalne pomoći proračunskim korisnicima iz proračuna koji im nije nadležan</t>
  </si>
  <si>
    <t>Donacije od pravnih i fizičkih ososba izvan općeg proračuna i povrat donacija po protestiranim jamstvima</t>
  </si>
  <si>
    <t>Tekuće donacije</t>
  </si>
  <si>
    <t>Prihodi od nadležnog proračuna i od HZZo-a temeljem ugovornih obveza</t>
  </si>
  <si>
    <t>Prihodi od nadležnog proračunaza financiranjeredovne djelatnosti proračunskih korisnika</t>
  </si>
  <si>
    <t>Prihodi od nadležnog proračuna za financiranje rashoda poslovanja</t>
  </si>
  <si>
    <t>Prihodi od prodaje građevinskih objekata</t>
  </si>
  <si>
    <t>Stambeni objekti</t>
  </si>
  <si>
    <t>…</t>
  </si>
  <si>
    <t>Plaće (Bruto)</t>
  </si>
  <si>
    <t>Plaće za redovan rad</t>
  </si>
  <si>
    <t>Plaće za prekovremeni rad</t>
  </si>
  <si>
    <t>Ostali rashodi za zaposlene</t>
  </si>
  <si>
    <t>Doprinosi na plaće</t>
  </si>
  <si>
    <t>Dop.za obvezno zdravstv.osig</t>
  </si>
  <si>
    <t>Dop.za obvezno osig.u.sl.nezaposl.</t>
  </si>
  <si>
    <t>Naknade troškova zaposlenima</t>
  </si>
  <si>
    <t>Službena putovanja</t>
  </si>
  <si>
    <t>Stručna usavršavanja</t>
  </si>
  <si>
    <t>Ostale naknade zaposlenima</t>
  </si>
  <si>
    <t>Rashodi za materijal i energiju</t>
  </si>
  <si>
    <t>Uredski materijal</t>
  </si>
  <si>
    <t>Materijal i sirovine</t>
  </si>
  <si>
    <t>Energija</t>
  </si>
  <si>
    <t>Materijal i dijelovi za tekuće i investicijsko održavanje</t>
  </si>
  <si>
    <t>Sitni inventar</t>
  </si>
  <si>
    <t>Službena, radna i zaštitna odjeća i obuća</t>
  </si>
  <si>
    <t>Rashodi za usluge</t>
  </si>
  <si>
    <t>Usluge telefona,pošte</t>
  </si>
  <si>
    <t>Usluge tekućeg i investicijskog održavanja</t>
  </si>
  <si>
    <t>Promidžbeni materijal</t>
  </si>
  <si>
    <t>Komunalne usluge</t>
  </si>
  <si>
    <t>Zakupnine i najamnine</t>
  </si>
  <si>
    <t>Zdravstvene usluge</t>
  </si>
  <si>
    <t>Intelektualne usluge</t>
  </si>
  <si>
    <t>Računalne usluge</t>
  </si>
  <si>
    <t>Ostale usluge</t>
  </si>
  <si>
    <t>Ostali nespomenuti rashodi poslovanja</t>
  </si>
  <si>
    <t>Naknade za rad pred. i izvr. tijela, povjer. i sl.</t>
  </si>
  <si>
    <t>Premije osiguranja</t>
  </si>
  <si>
    <t>Reprezentacija</t>
  </si>
  <si>
    <t>Članarine</t>
  </si>
  <si>
    <t>Pristojbe i naknade</t>
  </si>
  <si>
    <t>Troškovi sudskih postupaka</t>
  </si>
  <si>
    <t>Bankarske usluge i usluge platnog prometa</t>
  </si>
  <si>
    <t>Negativne tečajne razlike i valutna klauzula</t>
  </si>
  <si>
    <t>Zatezne kamate</t>
  </si>
  <si>
    <t>Ostali nespomenuti financijski rashodi</t>
  </si>
  <si>
    <t>Tekuće donacije u naravi</t>
  </si>
  <si>
    <t>Oprema</t>
  </si>
  <si>
    <t>Komunikacijska oprema</t>
  </si>
  <si>
    <t>Oprema za održavanje i zaštitu</t>
  </si>
  <si>
    <t>Instrumenti, uređaji i strojevi</t>
  </si>
  <si>
    <t>Sportska i glazbena oprema</t>
  </si>
  <si>
    <t>Uređaji, strojevi i oprema za ostale namjene</t>
  </si>
  <si>
    <t>Knjige, umjetnička djela i ostale izložbene vrijednosti</t>
  </si>
  <si>
    <t>Knjige</t>
  </si>
  <si>
    <t>INDEKS                                   5/2*100</t>
  </si>
  <si>
    <t>Prihodi od prodaje proizv. i robe te pruž. usluga,prihodi od donacija te povrati po protestiranim jamstvima</t>
  </si>
  <si>
    <t>Kapitalne donacije</t>
  </si>
  <si>
    <t>Prihodi od nadležnog proračuna za nabavu nefinancijske imovine</t>
  </si>
  <si>
    <t>Ostali financijski rashodi</t>
  </si>
  <si>
    <t>Naknade građanima i kućanstvima u naravi</t>
  </si>
  <si>
    <t>Ostale naknade građanima i kućanstvima iz proračuna</t>
  </si>
  <si>
    <t>Plaće za posebne uvjete rada</t>
  </si>
  <si>
    <t>IZVJEŠTAJ O PRIHODIMA I RASHODIMA PREMA EKONOMSKOJ KLASIFIKACIJI</t>
  </si>
  <si>
    <t>Plaće(bruto)</t>
  </si>
  <si>
    <t>Doprinosi za obvezno zdravstveno osiguranje</t>
  </si>
  <si>
    <t>Naknade za prijevoz, za rad na terenu i za odvojen život</t>
  </si>
  <si>
    <t>Naknade za prijevoz, rad na terenu i odvojeni život</t>
  </si>
  <si>
    <t>Stručno usavršavanje zaposlenika</t>
  </si>
  <si>
    <t>Ostale naknade troškova zaposlenima</t>
  </si>
  <si>
    <t xml:space="preserve">Rashodi za materijal </t>
  </si>
  <si>
    <t>Uredski materijal i ostali materijalni rashodi</t>
  </si>
  <si>
    <t>Sitni inventar i auto gume</t>
  </si>
  <si>
    <t>Uredska oprema i namještaj</t>
  </si>
  <si>
    <t>Usluge telefona, pošte i prijevoza</t>
  </si>
  <si>
    <t>Usluge promidžbe i informiranja</t>
  </si>
  <si>
    <t>Zdravstvene i veterinarske usluge</t>
  </si>
  <si>
    <t>Intelektualne i osobne usluge</t>
  </si>
  <si>
    <t>Članarine i norme</t>
  </si>
  <si>
    <t>Stručno usavršavanje zaopslenika</t>
  </si>
  <si>
    <t>Naknade troškova osobama izvan radnog odnosa</t>
  </si>
  <si>
    <t>Naknade građanima  i kućanstvima iz proračuna</t>
  </si>
  <si>
    <t>Postrojenja i oprema</t>
  </si>
  <si>
    <t>Dodatna ulaganja na građevinskim objektima</t>
  </si>
  <si>
    <t>Naknade građanima  i kućanstvima u naravi</t>
  </si>
  <si>
    <t>Naknade za prijevoz, za rad na terenu i odvojeni život</t>
  </si>
  <si>
    <t>Rashodi za dodatna ulaganja na financijskoj imovini</t>
  </si>
  <si>
    <t>OSNOVNA ŠKOLA OREBIĆ</t>
  </si>
  <si>
    <t>Primljeni zajmovi od trgovačkih društava u javnom sektoru</t>
  </si>
  <si>
    <t>Otplata glavnice primljenih zajmova od trgovačkih društava u javnom sektoru</t>
  </si>
  <si>
    <t>Izvor financiranja 4.3.2</t>
  </si>
  <si>
    <t>Prihodi za posebne namjene proračunski korisnici-prenesena sredstva</t>
  </si>
  <si>
    <t>Osnovna škola Orebić</t>
  </si>
  <si>
    <t>Korisnik K016</t>
  </si>
  <si>
    <t>84 Primici od zaduživanja</t>
  </si>
  <si>
    <t>SAŽETAK  RAČUNA PRIHODA I RASHODA I  RAČUNA FINANCIRANJA  može sadržavati i dodatne podatke.</t>
  </si>
  <si>
    <t>Napomena:  Iznosi u stupcu "OSTVARENJE/IZVRŠENJE N-1." preračunavaju se iz kuna u eure prema fiksnom tečaju konverzije (1 EUR=7,53450 kuna) i po pravilima za preračunavanje i zaokruživanje.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</si>
  <si>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</si>
  <si>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</si>
  <si>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</si>
  <si>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SAŽETAK  RAČUNA PRIHODA I RASHODA</t>
  </si>
  <si>
    <t>SAŽETAK RAČUNA FINANCIRANJA</t>
  </si>
  <si>
    <t>SAŽETAK RAČUNA PRIHODA I RASHODA I  RAČUNA FINANCIRANJA</t>
  </si>
  <si>
    <t>RAZLIKA PRIMITAKA I IZDATAKA</t>
  </si>
  <si>
    <t>PRENESENI VIŠAK/MANJAK IZ PRETHODNE GODINE</t>
  </si>
  <si>
    <t>PRIJENOS  VIŠKA/MANJKA U SLJEDEĆE RAZDOBLJE</t>
  </si>
  <si>
    <t>INDEKS          5/3*100</t>
  </si>
  <si>
    <t xml:space="preserve"> RAČUN FINANCIRANJA</t>
  </si>
  <si>
    <t xml:space="preserve">IZVJEŠTAJ RAČUNA FINANCIRANJA PREMA EKONOMSKOJ KLASIFIKACIJI </t>
  </si>
  <si>
    <t>IZVJEŠTAJ RAČUNA FINANCIRANJA PREMA IZVORIMA FINANCIRANJA</t>
  </si>
  <si>
    <t>INDEKS                 4/2*100</t>
  </si>
  <si>
    <t>INDEKS                                   5/3*100</t>
  </si>
  <si>
    <t>VIŠAK/MANJAK  PRIHODA I PRIMITAKA</t>
  </si>
  <si>
    <t>INDEKS                                5/3*100</t>
  </si>
  <si>
    <t>Indeks                                5/3*100</t>
  </si>
  <si>
    <t xml:space="preserve">INDEKS            5/3*100               </t>
  </si>
  <si>
    <t>INDEKS                  5/3*100</t>
  </si>
  <si>
    <t>Izvor financiranja 6.2.2</t>
  </si>
  <si>
    <t>Donacije-proračunski korisnici-prenesena sredstva</t>
  </si>
  <si>
    <t>Izvor financiranja 5.2.1</t>
  </si>
  <si>
    <t>Ostale pomoći</t>
  </si>
  <si>
    <t>IZVORNI PLAN ILI REBALANS 2025.</t>
  </si>
  <si>
    <t>TEKUĆI PLAN 2025.*</t>
  </si>
  <si>
    <t>Ostale pomoći proračunski korisnici - prenesena sredstva</t>
  </si>
  <si>
    <t>TEKUĆI PLAN 2025.</t>
  </si>
  <si>
    <t>GODIŠNJI IZVJEŠTAJ O IZVRŠENJU FINANCIJSKOG PLANA PRORAČUNSKOG KORISNIKA JEDINICE LOKALNE I PODRUČNE (REGIONALNE) SAMOUPRAVE 
ZA 2025. GODINU.</t>
  </si>
  <si>
    <t>OSTVARENJE/IZVRŠENJE  1.-12./2024.</t>
  </si>
  <si>
    <t>OSTVARENJE/IZVRŠENJE  1.-12./2025.</t>
  </si>
  <si>
    <t>Tekući projekt T120608</t>
  </si>
  <si>
    <t>Školska shema</t>
  </si>
  <si>
    <t>Ostale pomoći-DNŽ</t>
  </si>
  <si>
    <t>Rezultat-višak/manjak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</si>
</sst>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rgb="FF00000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rgb="FFF2CEEF"/>
      </patternFill>
    </fill>
    <fill>
      <patternFill patternType="solid">
        <fgColor theme="0" tint="-0.249977111117893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43" fontId="24" fillId="0" borderId="0" applyFont="0" applyFill="0" applyBorder="0" applyAlignment="0" applyProtection="0"/>
    <xf numFmtId="0" fontId="25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3" fillId="0" borderId="0"/>
    <xf numFmtId="43" fontId="24" fillId="0" borderId="0" applyFont="0" applyFill="0" applyBorder="0" applyAlignment="0" applyProtection="0"/>
    <xf numFmtId="0" fontId="7" fillId="0" borderId="0"/>
  </cellStyleXfs>
  <cellXfs count="685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16" fillId="2" borderId="3" xfId="0" quotePrefix="1" applyFont="1" applyFill="1" applyBorder="1" applyAlignment="1">
      <alignment horizontal="left" vertical="center"/>
    </xf>
    <xf numFmtId="0" fontId="16" fillId="2" borderId="3" xfId="0" quotePrefix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16" fillId="2" borderId="3" xfId="0" applyNumberFormat="1" applyFont="1" applyFill="1" applyBorder="1" applyAlignment="1" applyProtection="1">
      <alignment horizontal="left" vertical="center" wrapText="1"/>
    </xf>
    <xf numFmtId="3" fontId="6" fillId="2" borderId="3" xfId="0" applyNumberFormat="1" applyFont="1" applyFill="1" applyBorder="1" applyAlignment="1">
      <alignment horizontal="right"/>
    </xf>
    <xf numFmtId="3" fontId="19" fillId="2" borderId="3" xfId="0" applyNumberFormat="1" applyFont="1" applyFill="1" applyBorder="1" applyAlignment="1">
      <alignment horizontal="right"/>
    </xf>
    <xf numFmtId="0" fontId="9" fillId="5" borderId="3" xfId="0" applyNumberFormat="1" applyFont="1" applyFill="1" applyBorder="1" applyAlignment="1" applyProtection="1">
      <alignment horizontal="left" vertical="center" wrapText="1"/>
    </xf>
    <xf numFmtId="3" fontId="6" fillId="5" borderId="3" xfId="0" applyNumberFormat="1" applyFont="1" applyFill="1" applyBorder="1" applyAlignment="1">
      <alignment horizontal="right"/>
    </xf>
    <xf numFmtId="0" fontId="9" fillId="5" borderId="3" xfId="0" applyFont="1" applyFill="1" applyBorder="1" applyAlignment="1">
      <alignment horizontal="left" vertical="center"/>
    </xf>
    <xf numFmtId="0" fontId="9" fillId="5" borderId="3" xfId="0" applyNumberFormat="1" applyFont="1" applyFill="1" applyBorder="1" applyAlignment="1" applyProtection="1">
      <alignment horizontal="left" vertical="center"/>
    </xf>
    <xf numFmtId="0" fontId="9" fillId="5" borderId="3" xfId="0" applyNumberFormat="1" applyFont="1" applyFill="1" applyBorder="1" applyAlignment="1" applyProtection="1">
      <alignment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3" fontId="6" fillId="3" borderId="3" xfId="0" applyNumberFormat="1" applyFont="1" applyFill="1" applyBorder="1" applyAlignment="1" applyProtection="1">
      <alignment horizontal="center" vertical="center" wrapText="1"/>
    </xf>
    <xf numFmtId="3" fontId="3" fillId="3" borderId="3" xfId="0" applyNumberFormat="1" applyFont="1" applyFill="1" applyBorder="1" applyAlignment="1">
      <alignment horizontal="right"/>
    </xf>
    <xf numFmtId="3" fontId="3" fillId="5" borderId="4" xfId="0" applyNumberFormat="1" applyFont="1" applyFill="1" applyBorder="1" applyAlignment="1">
      <alignment horizontal="right"/>
    </xf>
    <xf numFmtId="3" fontId="3" fillId="5" borderId="3" xfId="0" applyNumberFormat="1" applyFont="1" applyFill="1" applyBorder="1" applyAlignment="1">
      <alignment horizontal="right"/>
    </xf>
    <xf numFmtId="0" fontId="9" fillId="6" borderId="3" xfId="0" applyNumberFormat="1" applyFont="1" applyFill="1" applyBorder="1" applyAlignment="1" applyProtection="1">
      <alignment horizontal="left" vertical="center" wrapText="1"/>
    </xf>
    <xf numFmtId="3" fontId="6" fillId="6" borderId="3" xfId="0" applyNumberFormat="1" applyFont="1" applyFill="1" applyBorder="1" applyAlignment="1">
      <alignment horizontal="right"/>
    </xf>
    <xf numFmtId="0" fontId="17" fillId="5" borderId="3" xfId="0" applyNumberFormat="1" applyFont="1" applyFill="1" applyBorder="1" applyAlignment="1" applyProtection="1">
      <alignment horizontal="left" vertical="center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9" fillId="3" borderId="3" xfId="0" applyNumberFormat="1" applyFont="1" applyFill="1" applyBorder="1" applyAlignment="1" applyProtection="1">
      <alignment horizontal="left" vertical="center" wrapText="1"/>
    </xf>
    <xf numFmtId="3" fontId="18" fillId="3" borderId="3" xfId="0" applyNumberFormat="1" applyFont="1" applyFill="1" applyBorder="1" applyAlignment="1">
      <alignment horizontal="right"/>
    </xf>
    <xf numFmtId="3" fontId="18" fillId="7" borderId="3" xfId="0" applyNumberFormat="1" applyFont="1" applyFill="1" applyBorder="1" applyAlignment="1">
      <alignment horizontal="right"/>
    </xf>
    <xf numFmtId="3" fontId="6" fillId="7" borderId="4" xfId="0" applyNumberFormat="1" applyFont="1" applyFill="1" applyBorder="1" applyAlignment="1">
      <alignment horizontal="right"/>
    </xf>
    <xf numFmtId="3" fontId="6" fillId="7" borderId="3" xfId="0" applyNumberFormat="1" applyFont="1" applyFill="1" applyBorder="1" applyAlignment="1">
      <alignment horizontal="right"/>
    </xf>
    <xf numFmtId="0" fontId="7" fillId="5" borderId="3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1" fillId="0" borderId="0" xfId="0" applyFont="1" applyAlignment="1">
      <alignment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4" fillId="0" borderId="0" xfId="0" applyFont="1" applyBorder="1" applyAlignment="1">
      <alignment horizontal="right" vertical="center"/>
    </xf>
    <xf numFmtId="0" fontId="9" fillId="2" borderId="0" xfId="0" applyNumberFormat="1" applyFont="1" applyFill="1" applyBorder="1" applyAlignment="1" applyProtection="1">
      <alignment horizontal="center" vertical="center" wrapText="1"/>
    </xf>
    <xf numFmtId="3" fontId="9" fillId="2" borderId="0" xfId="0" applyNumberFormat="1" applyFont="1" applyFill="1" applyBorder="1" applyAlignment="1" applyProtection="1">
      <alignment horizontal="right" wrapText="1"/>
    </xf>
    <xf numFmtId="3" fontId="6" fillId="2" borderId="0" xfId="0" quotePrefix="1" applyNumberFormat="1" applyFont="1" applyFill="1" applyBorder="1" applyAlignment="1">
      <alignment horizontal="right"/>
    </xf>
    <xf numFmtId="3" fontId="9" fillId="2" borderId="0" xfId="0" quotePrefix="1" applyNumberFormat="1" applyFont="1" applyFill="1" applyBorder="1" applyAlignment="1">
      <alignment horizontal="right"/>
    </xf>
    <xf numFmtId="0" fontId="9" fillId="0" borderId="0" xfId="0" quotePrefix="1" applyFont="1" applyBorder="1" applyAlignment="1">
      <alignment horizontal="left" wrapText="1"/>
    </xf>
    <xf numFmtId="0" fontId="9" fillId="0" borderId="0" xfId="0" quotePrefix="1" applyFont="1" applyBorder="1" applyAlignment="1">
      <alignment horizontal="center" wrapText="1"/>
    </xf>
    <xf numFmtId="0" fontId="9" fillId="0" borderId="0" xfId="0" quotePrefix="1" applyNumberFormat="1" applyFont="1" applyFill="1" applyBorder="1" applyAlignment="1" applyProtection="1">
      <alignment horizontal="left"/>
    </xf>
    <xf numFmtId="0" fontId="11" fillId="0" borderId="0" xfId="0" applyFont="1" applyBorder="1" applyAlignment="1">
      <alignment wrapText="1"/>
    </xf>
    <xf numFmtId="0" fontId="0" fillId="0" borderId="0" xfId="0" applyBorder="1"/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0" borderId="2" xfId="0" quotePrefix="1" applyFont="1" applyBorder="1" applyAlignment="1">
      <alignment horizontal="center" wrapText="1"/>
    </xf>
    <xf numFmtId="0" fontId="3" fillId="0" borderId="2" xfId="0" quotePrefix="1" applyFont="1" applyBorder="1" applyAlignment="1">
      <alignment horizontal="left" wrapText="1"/>
    </xf>
    <xf numFmtId="0" fontId="3" fillId="0" borderId="2" xfId="0" quotePrefix="1" applyNumberFormat="1" applyFont="1" applyFill="1" applyBorder="1" applyAlignment="1" applyProtection="1">
      <alignment horizontal="left"/>
    </xf>
    <xf numFmtId="0" fontId="0" fillId="5" borderId="0" xfId="0" applyFill="1"/>
    <xf numFmtId="3" fontId="6" fillId="5" borderId="3" xfId="0" applyNumberFormat="1" applyFont="1" applyFill="1" applyBorder="1" applyAlignment="1" applyProtection="1">
      <alignment horizontal="center" vertical="center" wrapText="1"/>
    </xf>
    <xf numFmtId="3" fontId="6" fillId="2" borderId="3" xfId="0" applyNumberFormat="1" applyFont="1" applyFill="1" applyBorder="1" applyAlignment="1" applyProtection="1">
      <alignment horizontal="center" vertical="center" wrapText="1"/>
    </xf>
    <xf numFmtId="3" fontId="3" fillId="5" borderId="3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0" fillId="2" borderId="0" xfId="0" applyFont="1" applyFill="1"/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9" fillId="4" borderId="3" xfId="0" applyNumberFormat="1" applyFont="1" applyFill="1" applyBorder="1" applyAlignment="1" applyProtection="1">
      <alignment horizontal="left" vertical="center" wrapText="1"/>
    </xf>
    <xf numFmtId="0" fontId="7" fillId="4" borderId="3" xfId="0" applyNumberFormat="1" applyFont="1" applyFill="1" applyBorder="1" applyAlignment="1" applyProtection="1">
      <alignment horizontal="left" vertical="center" wrapText="1"/>
    </xf>
    <xf numFmtId="3" fontId="3" fillId="4" borderId="4" xfId="0" applyNumberFormat="1" applyFont="1" applyFill="1" applyBorder="1" applyAlignment="1">
      <alignment horizontal="right"/>
    </xf>
    <xf numFmtId="3" fontId="3" fillId="4" borderId="3" xfId="0" applyNumberFormat="1" applyFont="1" applyFill="1" applyBorder="1" applyAlignment="1">
      <alignment horizontal="right"/>
    </xf>
    <xf numFmtId="0" fontId="7" fillId="5" borderId="3" xfId="0" applyNumberFormat="1" applyFont="1" applyFill="1" applyBorder="1" applyAlignment="1" applyProtection="1">
      <alignment horizontal="left" vertical="center" wrapText="1"/>
    </xf>
    <xf numFmtId="0" fontId="9" fillId="7" borderId="3" xfId="0" applyNumberFormat="1" applyFont="1" applyFill="1" applyBorder="1" applyAlignment="1" applyProtection="1">
      <alignment horizontal="left" vertical="center" wrapText="1"/>
    </xf>
    <xf numFmtId="0" fontId="7" fillId="4" borderId="3" xfId="0" quotePrefix="1" applyFont="1" applyFill="1" applyBorder="1" applyAlignment="1">
      <alignment horizontal="left" vertical="center"/>
    </xf>
    <xf numFmtId="0" fontId="16" fillId="4" borderId="3" xfId="0" quotePrefix="1" applyFont="1" applyFill="1" applyBorder="1" applyAlignment="1">
      <alignment horizontal="left" vertical="center"/>
    </xf>
    <xf numFmtId="0" fontId="7" fillId="5" borderId="3" xfId="0" quotePrefix="1" applyFont="1" applyFill="1" applyBorder="1" applyAlignment="1">
      <alignment horizontal="left" vertical="center"/>
    </xf>
    <xf numFmtId="0" fontId="16" fillId="5" borderId="3" xfId="0" quotePrefix="1" applyFont="1" applyFill="1" applyBorder="1" applyAlignment="1">
      <alignment horizontal="left" vertical="center"/>
    </xf>
    <xf numFmtId="0" fontId="16" fillId="5" borderId="3" xfId="0" quotePrefix="1" applyFont="1" applyFill="1" applyBorder="1" applyAlignment="1">
      <alignment horizontal="left" vertical="center" wrapText="1"/>
    </xf>
    <xf numFmtId="0" fontId="16" fillId="4" borderId="3" xfId="0" quotePrefix="1" applyFont="1" applyFill="1" applyBorder="1" applyAlignment="1">
      <alignment horizontal="left" vertical="center" wrapText="1"/>
    </xf>
    <xf numFmtId="0" fontId="0" fillId="0" borderId="0" xfId="0"/>
    <xf numFmtId="3" fontId="3" fillId="2" borderId="3" xfId="0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/>
    </xf>
    <xf numFmtId="3" fontId="6" fillId="3" borderId="3" xfId="0" applyNumberFormat="1" applyFont="1" applyFill="1" applyBorder="1" applyAlignment="1">
      <alignment horizontal="right"/>
    </xf>
    <xf numFmtId="0" fontId="0" fillId="0" borderId="3" xfId="0" applyBorder="1"/>
    <xf numFmtId="0" fontId="1" fillId="0" borderId="0" xfId="0" applyFont="1"/>
    <xf numFmtId="3" fontId="0" fillId="0" borderId="3" xfId="0" applyNumberFormat="1" applyBorder="1"/>
    <xf numFmtId="0" fontId="3" fillId="2" borderId="4" xfId="0" applyNumberFormat="1" applyFont="1" applyFill="1" applyBorder="1" applyAlignment="1">
      <alignment horizontal="right"/>
    </xf>
    <xf numFmtId="0" fontId="3" fillId="4" borderId="4" xfId="0" applyNumberFormat="1" applyFont="1" applyFill="1" applyBorder="1" applyAlignment="1">
      <alignment horizontal="right"/>
    </xf>
    <xf numFmtId="0" fontId="3" fillId="5" borderId="4" xfId="0" applyNumberFormat="1" applyFont="1" applyFill="1" applyBorder="1" applyAlignment="1">
      <alignment horizontal="right"/>
    </xf>
    <xf numFmtId="0" fontId="6" fillId="5" borderId="4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center" wrapText="1"/>
    </xf>
    <xf numFmtId="3" fontId="3" fillId="2" borderId="3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3" fontId="3" fillId="4" borderId="3" xfId="0" applyNumberFormat="1" applyFont="1" applyFill="1" applyBorder="1" applyAlignment="1">
      <alignment horizontal="left" wrapText="1"/>
    </xf>
    <xf numFmtId="3" fontId="3" fillId="5" borderId="3" xfId="0" applyNumberFormat="1" applyFont="1" applyFill="1" applyBorder="1" applyAlignment="1">
      <alignment horizontal="left" wrapText="1"/>
    </xf>
    <xf numFmtId="3" fontId="3" fillId="2" borderId="3" xfId="0" applyNumberFormat="1" applyFont="1" applyFill="1" applyBorder="1" applyAlignment="1">
      <alignment horizontal="left" wrapText="1"/>
    </xf>
    <xf numFmtId="3" fontId="6" fillId="5" borderId="3" xfId="0" applyNumberFormat="1" applyFont="1" applyFill="1" applyBorder="1" applyAlignment="1">
      <alignment horizontal="left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/>
    </xf>
    <xf numFmtId="3" fontId="3" fillId="2" borderId="2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 applyProtection="1">
      <alignment horizontal="center" vertical="center" wrapText="1"/>
    </xf>
    <xf numFmtId="3" fontId="3" fillId="2" borderId="1" xfId="0" applyNumberFormat="1" applyFont="1" applyFill="1" applyBorder="1" applyAlignment="1" applyProtection="1">
      <alignment horizontal="center" vertical="center" wrapText="1"/>
    </xf>
    <xf numFmtId="0" fontId="0" fillId="2" borderId="3" xfId="0" applyFill="1" applyBorder="1" applyAlignment="1">
      <alignment horizontal="center"/>
    </xf>
    <xf numFmtId="0" fontId="23" fillId="3" borderId="3" xfId="0" applyNumberFormat="1" applyFont="1" applyFill="1" applyBorder="1" applyAlignment="1" applyProtection="1">
      <alignment horizontal="left" vertical="center" wrapText="1"/>
    </xf>
    <xf numFmtId="3" fontId="23" fillId="3" borderId="4" xfId="0" applyNumberFormat="1" applyFont="1" applyFill="1" applyBorder="1" applyAlignment="1">
      <alignment horizontal="right"/>
    </xf>
    <xf numFmtId="3" fontId="23" fillId="3" borderId="3" xfId="0" applyNumberFormat="1" applyFont="1" applyFill="1" applyBorder="1" applyAlignment="1">
      <alignment horizontal="right"/>
    </xf>
    <xf numFmtId="0" fontId="1" fillId="3" borderId="3" xfId="0" applyFont="1" applyFill="1" applyBorder="1"/>
    <xf numFmtId="0" fontId="0" fillId="4" borderId="3" xfId="0" applyFill="1" applyBorder="1"/>
    <xf numFmtId="0" fontId="0" fillId="5" borderId="3" xfId="0" applyFill="1" applyBorder="1"/>
    <xf numFmtId="0" fontId="0" fillId="2" borderId="3" xfId="0" applyFill="1" applyBorder="1"/>
    <xf numFmtId="3" fontId="23" fillId="3" borderId="3" xfId="0" applyNumberFormat="1" applyFont="1" applyFill="1" applyBorder="1" applyAlignment="1">
      <alignment horizontal="left" wrapText="1"/>
    </xf>
    <xf numFmtId="3" fontId="6" fillId="7" borderId="3" xfId="0" applyNumberFormat="1" applyFont="1" applyFill="1" applyBorder="1" applyAlignment="1">
      <alignment horizontal="left"/>
    </xf>
    <xf numFmtId="0" fontId="7" fillId="3" borderId="3" xfId="0" applyNumberFormat="1" applyFont="1" applyFill="1" applyBorder="1" applyAlignment="1" applyProtection="1">
      <alignment horizontal="left" vertical="center" wrapText="1"/>
    </xf>
    <xf numFmtId="0" fontId="7" fillId="3" borderId="3" xfId="0" applyNumberFormat="1" applyFont="1" applyFill="1" applyBorder="1" applyAlignment="1" applyProtection="1">
      <alignment vertical="center" wrapText="1"/>
    </xf>
    <xf numFmtId="0" fontId="9" fillId="7" borderId="3" xfId="0" applyFont="1" applyFill="1" applyBorder="1" applyAlignment="1">
      <alignment horizontal="left" vertical="center"/>
    </xf>
    <xf numFmtId="0" fontId="7" fillId="7" borderId="3" xfId="0" applyNumberFormat="1" applyFont="1" applyFill="1" applyBorder="1" applyAlignment="1" applyProtection="1">
      <alignment horizontal="left" vertical="center" wrapText="1"/>
    </xf>
    <xf numFmtId="0" fontId="7" fillId="7" borderId="3" xfId="0" applyNumberFormat="1" applyFont="1" applyFill="1" applyBorder="1" applyAlignment="1" applyProtection="1">
      <alignment vertical="center" wrapText="1"/>
    </xf>
    <xf numFmtId="0" fontId="3" fillId="7" borderId="3" xfId="0" applyNumberFormat="1" applyFont="1" applyFill="1" applyBorder="1" applyAlignment="1">
      <alignment horizontal="right"/>
    </xf>
    <xf numFmtId="0" fontId="3" fillId="3" borderId="3" xfId="0" applyNumberFormat="1" applyFont="1" applyFill="1" applyBorder="1" applyAlignment="1">
      <alignment horizontal="right"/>
    </xf>
    <xf numFmtId="0" fontId="0" fillId="4" borderId="3" xfId="0" applyNumberFormat="1" applyFill="1" applyBorder="1"/>
    <xf numFmtId="3" fontId="0" fillId="4" borderId="3" xfId="0" applyNumberFormat="1" applyFill="1" applyBorder="1"/>
    <xf numFmtId="0" fontId="0" fillId="5" borderId="3" xfId="0" applyNumberFormat="1" applyFill="1" applyBorder="1"/>
    <xf numFmtId="3" fontId="0" fillId="5" borderId="3" xfId="0" applyNumberFormat="1" applyFill="1" applyBorder="1"/>
    <xf numFmtId="0" fontId="0" fillId="0" borderId="3" xfId="0" applyNumberFormat="1" applyBorder="1"/>
    <xf numFmtId="0" fontId="3" fillId="5" borderId="3" xfId="0" applyNumberFormat="1" applyFont="1" applyFill="1" applyBorder="1" applyAlignment="1">
      <alignment horizontal="right"/>
    </xf>
    <xf numFmtId="0" fontId="21" fillId="4" borderId="3" xfId="0" applyNumberFormat="1" applyFont="1" applyFill="1" applyBorder="1" applyAlignment="1" applyProtection="1">
      <alignment horizontal="center" vertical="center" wrapText="1"/>
    </xf>
    <xf numFmtId="0" fontId="21" fillId="5" borderId="3" xfId="0" applyNumberFormat="1" applyFont="1" applyFill="1" applyBorder="1" applyAlignment="1" applyProtection="1">
      <alignment horizontal="center" vertical="center" wrapText="1"/>
    </xf>
    <xf numFmtId="0" fontId="9" fillId="4" borderId="3" xfId="0" quotePrefix="1" applyFont="1" applyFill="1" applyBorder="1" applyAlignment="1">
      <alignment horizontal="left" vertical="center"/>
    </xf>
    <xf numFmtId="0" fontId="6" fillId="4" borderId="4" xfId="0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left" wrapText="1"/>
    </xf>
    <xf numFmtId="0" fontId="22" fillId="5" borderId="3" xfId="0" applyNumberFormat="1" applyFont="1" applyFill="1" applyBorder="1" applyAlignment="1" applyProtection="1">
      <alignment horizontal="center" vertical="center" wrapText="1"/>
    </xf>
    <xf numFmtId="0" fontId="3" fillId="4" borderId="4" xfId="0" applyNumberFormat="1" applyFont="1" applyFill="1" applyBorder="1" applyAlignment="1" applyProtection="1">
      <alignment horizontal="center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3" fontId="3" fillId="4" borderId="3" xfId="0" applyNumberFormat="1" applyFont="1" applyFill="1" applyBorder="1" applyAlignment="1" applyProtection="1">
      <alignment horizontal="left" vertical="center" wrapText="1"/>
    </xf>
    <xf numFmtId="3" fontId="6" fillId="7" borderId="3" xfId="0" applyNumberFormat="1" applyFont="1" applyFill="1" applyBorder="1" applyAlignment="1">
      <alignment horizontal="left" wrapText="1"/>
    </xf>
    <xf numFmtId="3" fontId="6" fillId="3" borderId="3" xfId="0" applyNumberFormat="1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 applyProtection="1">
      <alignment horizontal="center" vertical="center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1" fillId="3" borderId="3" xfId="0" applyNumberFormat="1" applyFont="1" applyFill="1" applyBorder="1"/>
    <xf numFmtId="3" fontId="1" fillId="3" borderId="3" xfId="0" applyNumberFormat="1" applyFont="1" applyFill="1" applyBorder="1"/>
    <xf numFmtId="0" fontId="0" fillId="5" borderId="1" xfId="0" applyFill="1" applyBorder="1"/>
    <xf numFmtId="0" fontId="0" fillId="0" borderId="1" xfId="0" applyBorder="1"/>
    <xf numFmtId="0" fontId="5" fillId="4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right" vertical="center" wrapText="1"/>
    </xf>
    <xf numFmtId="3" fontId="3" fillId="4" borderId="3" xfId="0" applyNumberFormat="1" applyFont="1" applyFill="1" applyBorder="1" applyAlignment="1" applyProtection="1">
      <alignment horizontal="right" vertical="center" wrapText="1"/>
    </xf>
    <xf numFmtId="3" fontId="21" fillId="4" borderId="3" xfId="0" applyNumberFormat="1" applyFont="1" applyFill="1" applyBorder="1" applyAlignment="1" applyProtection="1">
      <alignment horizontal="right" vertical="center" wrapText="1"/>
    </xf>
    <xf numFmtId="3" fontId="22" fillId="5" borderId="3" xfId="0" applyNumberFormat="1" applyFont="1" applyFill="1" applyBorder="1" applyAlignment="1" applyProtection="1">
      <alignment horizontal="right" vertical="center" wrapText="1"/>
    </xf>
    <xf numFmtId="3" fontId="3" fillId="8" borderId="3" xfId="0" applyNumberFormat="1" applyFont="1" applyFill="1" applyBorder="1" applyAlignment="1">
      <alignment horizontal="right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6" fillId="9" borderId="2" xfId="0" applyNumberFormat="1" applyFont="1" applyFill="1" applyBorder="1" applyAlignment="1" applyProtection="1">
      <alignment horizontal="center" vertical="center" wrapText="1"/>
    </xf>
    <xf numFmtId="0" fontId="3" fillId="9" borderId="4" xfId="0" applyNumberFormat="1" applyFont="1" applyFill="1" applyBorder="1" applyAlignment="1" applyProtection="1">
      <alignment vertical="center" wrapText="1"/>
    </xf>
    <xf numFmtId="0" fontId="3" fillId="9" borderId="1" xfId="0" applyNumberFormat="1" applyFont="1" applyFill="1" applyBorder="1" applyAlignment="1" applyProtection="1">
      <alignment horizontal="center" vertical="center" wrapText="1"/>
    </xf>
    <xf numFmtId="3" fontId="3" fillId="9" borderId="3" xfId="0" applyNumberFormat="1" applyFont="1" applyFill="1" applyBorder="1" applyAlignment="1" applyProtection="1">
      <alignment horizontal="right" vertical="center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3" fillId="5" borderId="3" xfId="0" applyNumberFormat="1" applyFont="1" applyFill="1" applyBorder="1" applyAlignment="1" applyProtection="1">
      <alignment horizontal="left" vertical="center" wrapText="1"/>
    </xf>
    <xf numFmtId="0" fontId="3" fillId="4" borderId="1" xfId="0" applyNumberFormat="1" applyFont="1" applyFill="1" applyBorder="1" applyAlignment="1" applyProtection="1">
      <alignment horizontal="left" vertical="center" wrapText="1" indent="1"/>
    </xf>
    <xf numFmtId="0" fontId="3" fillId="4" borderId="2" xfId="0" applyNumberFormat="1" applyFont="1" applyFill="1" applyBorder="1" applyAlignment="1" applyProtection="1">
      <alignment horizontal="left" vertical="center" wrapText="1" indent="1"/>
    </xf>
    <xf numFmtId="0" fontId="3" fillId="4" borderId="4" xfId="0" applyNumberFormat="1" applyFont="1" applyFill="1" applyBorder="1" applyAlignment="1" applyProtection="1">
      <alignment horizontal="left" vertical="center" wrapText="1" inden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 indent="1"/>
    </xf>
    <xf numFmtId="0" fontId="3" fillId="5" borderId="2" xfId="0" applyNumberFormat="1" applyFont="1" applyFill="1" applyBorder="1" applyAlignment="1" applyProtection="1">
      <alignment horizontal="left" vertical="center" wrapText="1" indent="1"/>
    </xf>
    <xf numFmtId="0" fontId="3" fillId="5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5" borderId="10" xfId="0" applyNumberFormat="1" applyFont="1" applyFill="1" applyBorder="1" applyAlignment="1" applyProtection="1">
      <alignment horizontal="left" vertical="center" wrapText="1" indent="1"/>
    </xf>
    <xf numFmtId="0" fontId="3" fillId="5" borderId="5" xfId="0" applyNumberFormat="1" applyFont="1" applyFill="1" applyBorder="1" applyAlignment="1" applyProtection="1">
      <alignment horizontal="left" vertical="center" wrapText="1" indent="1"/>
    </xf>
    <xf numFmtId="0" fontId="3" fillId="5" borderId="15" xfId="0" applyNumberFormat="1" applyFont="1" applyFill="1" applyBorder="1" applyAlignment="1" applyProtection="1">
      <alignment horizontal="left" vertical="center" wrapText="1" indent="1"/>
    </xf>
    <xf numFmtId="0" fontId="3" fillId="4" borderId="1" xfId="0" applyNumberFormat="1" applyFont="1" applyFill="1" applyBorder="1" applyAlignment="1" applyProtection="1">
      <alignment horizontal="left" vertical="center" wrapText="1"/>
    </xf>
    <xf numFmtId="0" fontId="3" fillId="4" borderId="2" xfId="0" applyNumberFormat="1" applyFont="1" applyFill="1" applyBorder="1" applyAlignment="1" applyProtection="1">
      <alignment horizontal="left" vertical="center" wrapText="1"/>
    </xf>
    <xf numFmtId="0" fontId="3" fillId="2" borderId="8" xfId="0" applyNumberFormat="1" applyFont="1" applyFill="1" applyBorder="1" applyAlignment="1" applyProtection="1">
      <alignment horizontal="left" vertical="center" wrapText="1" indent="1"/>
    </xf>
    <xf numFmtId="0" fontId="3" fillId="2" borderId="9" xfId="0" applyNumberFormat="1" applyFont="1" applyFill="1" applyBorder="1" applyAlignment="1" applyProtection="1">
      <alignment horizontal="left" vertical="center" wrapText="1" indent="1"/>
    </xf>
    <xf numFmtId="0" fontId="3" fillId="2" borderId="10" xfId="0" applyNumberFormat="1" applyFont="1" applyFill="1" applyBorder="1" applyAlignment="1" applyProtection="1">
      <alignment horizontal="left" vertical="center" wrapText="1" indent="1"/>
    </xf>
    <xf numFmtId="0" fontId="3" fillId="5" borderId="8" xfId="0" applyNumberFormat="1" applyFont="1" applyFill="1" applyBorder="1" applyAlignment="1" applyProtection="1">
      <alignment horizontal="left" vertical="center" wrapText="1" indent="1"/>
    </xf>
    <xf numFmtId="0" fontId="3" fillId="5" borderId="9" xfId="0" applyNumberFormat="1" applyFont="1" applyFill="1" applyBorder="1" applyAlignment="1" applyProtection="1">
      <alignment horizontal="left" vertical="center" wrapText="1" indent="1"/>
    </xf>
    <xf numFmtId="3" fontId="3" fillId="10" borderId="3" xfId="0" applyNumberFormat="1" applyFont="1" applyFill="1" applyBorder="1" applyAlignment="1">
      <alignment horizontal="right"/>
    </xf>
    <xf numFmtId="0" fontId="20" fillId="10" borderId="11" xfId="0" applyNumberFormat="1" applyFont="1" applyFill="1" applyBorder="1" applyAlignment="1" applyProtection="1">
      <alignment horizontal="left" vertical="center" indent="1"/>
    </xf>
    <xf numFmtId="0" fontId="20" fillId="10" borderId="11" xfId="0" applyNumberFormat="1" applyFont="1" applyFill="1" applyBorder="1" applyAlignment="1" applyProtection="1">
      <alignment horizontal="left" vertical="center" wrapText="1" indent="1"/>
    </xf>
    <xf numFmtId="0" fontId="20" fillId="5" borderId="3" xfId="0" applyFont="1" applyFill="1" applyBorder="1" applyAlignment="1">
      <alignment horizontal="left" wrapText="1"/>
    </xf>
    <xf numFmtId="0" fontId="20" fillId="0" borderId="3" xfId="0" applyFont="1" applyBorder="1" applyAlignment="1">
      <alignment horizontal="left" wrapText="1"/>
    </xf>
    <xf numFmtId="0" fontId="6" fillId="4" borderId="3" xfId="0" applyNumberFormat="1" applyFont="1" applyFill="1" applyBorder="1" applyAlignment="1" applyProtection="1">
      <alignment horizontal="left" vertical="center" wrapText="1"/>
    </xf>
    <xf numFmtId="0" fontId="20" fillId="4" borderId="3" xfId="0" applyFont="1" applyFill="1" applyBorder="1" applyAlignment="1">
      <alignment wrapText="1"/>
    </xf>
    <xf numFmtId="0" fontId="20" fillId="5" borderId="3" xfId="0" applyFont="1" applyFill="1" applyBorder="1" applyAlignment="1">
      <alignment wrapText="1"/>
    </xf>
    <xf numFmtId="0" fontId="20" fillId="0" borderId="3" xfId="0" applyFont="1" applyBorder="1" applyAlignment="1">
      <alignment wrapText="1"/>
    </xf>
    <xf numFmtId="0" fontId="23" fillId="3" borderId="3" xfId="0" applyFont="1" applyFill="1" applyBorder="1" applyAlignment="1">
      <alignment wrapText="1"/>
    </xf>
    <xf numFmtId="0" fontId="20" fillId="0" borderId="3" xfId="0" applyFont="1" applyBorder="1"/>
    <xf numFmtId="0" fontId="3" fillId="2" borderId="12" xfId="0" applyNumberFormat="1" applyFont="1" applyFill="1" applyBorder="1" applyAlignment="1" applyProtection="1">
      <alignment horizontal="left" vertical="center" wrapText="1" indent="1"/>
    </xf>
    <xf numFmtId="0" fontId="3" fillId="2" borderId="13" xfId="0" applyNumberFormat="1" applyFont="1" applyFill="1" applyBorder="1" applyAlignment="1" applyProtection="1">
      <alignment horizontal="left" vertical="center" wrapText="1" indent="1"/>
    </xf>
    <xf numFmtId="0" fontId="3" fillId="5" borderId="1" xfId="0" applyNumberFormat="1" applyFont="1" applyFill="1" applyBorder="1" applyAlignment="1" applyProtection="1">
      <alignment horizontal="left" vertical="center" wrapText="1" indent="1"/>
    </xf>
    <xf numFmtId="0" fontId="7" fillId="2" borderId="8" xfId="0" applyNumberFormat="1" applyFont="1" applyFill="1" applyBorder="1" applyAlignment="1" applyProtection="1">
      <alignment horizontal="left" vertical="center" wrapText="1" indent="1"/>
    </xf>
    <xf numFmtId="0" fontId="7" fillId="2" borderId="9" xfId="0" applyNumberFormat="1" applyFont="1" applyFill="1" applyBorder="1" applyAlignment="1" applyProtection="1">
      <alignment horizontal="left" vertical="center" wrapText="1" indent="1"/>
    </xf>
    <xf numFmtId="0" fontId="7" fillId="2" borderId="10" xfId="0" applyNumberFormat="1" applyFont="1" applyFill="1" applyBorder="1" applyAlignment="1" applyProtection="1">
      <alignment horizontal="left" vertical="center" wrapText="1" indent="1"/>
    </xf>
    <xf numFmtId="3" fontId="7" fillId="2" borderId="3" xfId="0" applyNumberFormat="1" applyFont="1" applyFill="1" applyBorder="1" applyAlignment="1">
      <alignment horizontal="right"/>
    </xf>
    <xf numFmtId="0" fontId="7" fillId="5" borderId="8" xfId="0" applyNumberFormat="1" applyFont="1" applyFill="1" applyBorder="1" applyAlignment="1" applyProtection="1">
      <alignment horizontal="left" vertical="center" wrapText="1" indent="1"/>
    </xf>
    <xf numFmtId="0" fontId="7" fillId="5" borderId="9" xfId="0" applyNumberFormat="1" applyFont="1" applyFill="1" applyBorder="1" applyAlignment="1" applyProtection="1">
      <alignment horizontal="left" vertical="center" wrapText="1" indent="1"/>
    </xf>
    <xf numFmtId="0" fontId="7" fillId="5" borderId="10" xfId="0" applyNumberFormat="1" applyFont="1" applyFill="1" applyBorder="1" applyAlignment="1" applyProtection="1">
      <alignment horizontal="left" vertical="center" wrapText="1" indent="1"/>
    </xf>
    <xf numFmtId="3" fontId="7" fillId="5" borderId="3" xfId="0" applyNumberFormat="1" applyFont="1" applyFill="1" applyBorder="1" applyAlignment="1">
      <alignment horizontal="right"/>
    </xf>
    <xf numFmtId="0" fontId="3" fillId="5" borderId="14" xfId="0" applyNumberFormat="1" applyFont="1" applyFill="1" applyBorder="1" applyAlignment="1" applyProtection="1">
      <alignment horizontal="left" vertical="center" wrapText="1" indent="1"/>
    </xf>
    <xf numFmtId="0" fontId="3" fillId="2" borderId="14" xfId="0" applyNumberFormat="1" applyFont="1" applyFill="1" applyBorder="1" applyAlignment="1" applyProtection="1">
      <alignment horizontal="left" vertical="center" wrapText="1" indent="1"/>
    </xf>
    <xf numFmtId="0" fontId="3" fillId="2" borderId="5" xfId="0" applyNumberFormat="1" applyFont="1" applyFill="1" applyBorder="1" applyAlignment="1" applyProtection="1">
      <alignment horizontal="left" vertical="center" wrapText="1" indent="1"/>
    </xf>
    <xf numFmtId="0" fontId="3" fillId="2" borderId="15" xfId="0" applyNumberFormat="1" applyFont="1" applyFill="1" applyBorder="1" applyAlignment="1" applyProtection="1">
      <alignment horizontal="left" vertical="center" wrapText="1" indent="1"/>
    </xf>
    <xf numFmtId="0" fontId="3" fillId="5" borderId="1" xfId="0" applyNumberFormat="1" applyFont="1" applyFill="1" applyBorder="1" applyAlignment="1" applyProtection="1">
      <alignment horizontal="left" vertical="center" wrapText="1" indent="1"/>
    </xf>
    <xf numFmtId="0" fontId="3" fillId="5" borderId="2" xfId="0" applyNumberFormat="1" applyFont="1" applyFill="1" applyBorder="1" applyAlignment="1" applyProtection="1">
      <alignment horizontal="left" vertical="center" wrapText="1" indent="1"/>
    </xf>
    <xf numFmtId="0" fontId="3" fillId="5" borderId="4" xfId="0" applyNumberFormat="1" applyFont="1" applyFill="1" applyBorder="1" applyAlignment="1" applyProtection="1">
      <alignment horizontal="left" vertical="center" wrapText="1" indent="1"/>
    </xf>
    <xf numFmtId="0" fontId="3" fillId="4" borderId="1" xfId="0" applyNumberFormat="1" applyFont="1" applyFill="1" applyBorder="1" applyAlignment="1" applyProtection="1">
      <alignment horizontal="left" vertical="center" wrapText="1" indent="1"/>
    </xf>
    <xf numFmtId="0" fontId="3" fillId="4" borderId="2" xfId="0" applyNumberFormat="1" applyFont="1" applyFill="1" applyBorder="1" applyAlignment="1" applyProtection="1">
      <alignment horizontal="left" vertical="center" wrapText="1" indent="1"/>
    </xf>
    <xf numFmtId="0" fontId="3" fillId="4" borderId="4" xfId="0" applyNumberFormat="1" applyFont="1" applyFill="1" applyBorder="1" applyAlignment="1" applyProtection="1">
      <alignment horizontal="left" vertical="center" wrapText="1" indent="1"/>
    </xf>
    <xf numFmtId="0" fontId="3" fillId="4" borderId="1" xfId="0" applyNumberFormat="1" applyFont="1" applyFill="1" applyBorder="1" applyAlignment="1" applyProtection="1">
      <alignment horizontal="left" vertical="center" wrapText="1" indent="1"/>
    </xf>
    <xf numFmtId="0" fontId="3" fillId="4" borderId="2" xfId="0" applyNumberFormat="1" applyFont="1" applyFill="1" applyBorder="1" applyAlignment="1" applyProtection="1">
      <alignment horizontal="left" vertical="center" wrapText="1" indent="1"/>
    </xf>
    <xf numFmtId="0" fontId="3" fillId="4" borderId="4" xfId="0" applyNumberFormat="1" applyFont="1" applyFill="1" applyBorder="1" applyAlignment="1" applyProtection="1">
      <alignment horizontal="left" vertical="center" wrapText="1" indent="1"/>
    </xf>
    <xf numFmtId="0" fontId="3" fillId="5" borderId="2" xfId="0" applyNumberFormat="1" applyFont="1" applyFill="1" applyBorder="1" applyAlignment="1" applyProtection="1">
      <alignment vertical="center" wrapText="1"/>
    </xf>
    <xf numFmtId="0" fontId="3" fillId="5" borderId="4" xfId="0" applyNumberFormat="1" applyFont="1" applyFill="1" applyBorder="1" applyAlignment="1" applyProtection="1">
      <alignment vertical="center" wrapText="1"/>
    </xf>
    <xf numFmtId="3" fontId="3" fillId="5" borderId="3" xfId="0" applyNumberFormat="1" applyFont="1" applyFill="1" applyBorder="1" applyAlignment="1"/>
    <xf numFmtId="0" fontId="3" fillId="8" borderId="4" xfId="0" applyNumberFormat="1" applyFont="1" applyFill="1" applyBorder="1" applyAlignment="1" applyProtection="1">
      <alignment horizontal="left" vertical="center" wrapText="1"/>
    </xf>
    <xf numFmtId="0" fontId="3" fillId="8" borderId="8" xfId="0" applyNumberFormat="1" applyFont="1" applyFill="1" applyBorder="1" applyAlignment="1" applyProtection="1">
      <alignment horizontal="left" vertical="center" wrapText="1"/>
    </xf>
    <xf numFmtId="0" fontId="3" fillId="8" borderId="9" xfId="0" applyNumberFormat="1" applyFont="1" applyFill="1" applyBorder="1" applyAlignment="1" applyProtection="1">
      <alignment horizontal="left" vertical="center" wrapText="1" indent="1"/>
    </xf>
    <xf numFmtId="0" fontId="3" fillId="8" borderId="10" xfId="0" applyNumberFormat="1" applyFont="1" applyFill="1" applyBorder="1" applyAlignment="1" applyProtection="1">
      <alignment horizontal="left" vertical="center" wrapText="1" indent="1"/>
    </xf>
    <xf numFmtId="0" fontId="3" fillId="2" borderId="14" xfId="0" applyNumberFormat="1" applyFont="1" applyFill="1" applyBorder="1" applyAlignment="1" applyProtection="1">
      <alignment horizontal="left" vertical="center" wrapText="1"/>
    </xf>
    <xf numFmtId="0" fontId="3" fillId="8" borderId="2" xfId="0" applyNumberFormat="1" applyFont="1" applyFill="1" applyBorder="1" applyAlignment="1" applyProtection="1">
      <alignment horizontal="left" vertical="center" wrapText="1"/>
    </xf>
    <xf numFmtId="0" fontId="18" fillId="8" borderId="1" xfId="0" applyNumberFormat="1" applyFont="1" applyFill="1" applyBorder="1" applyAlignment="1" applyProtection="1">
      <alignment horizontal="left" vertical="center" wrapText="1" indent="1"/>
    </xf>
    <xf numFmtId="0" fontId="19" fillId="5" borderId="1" xfId="0" applyNumberFormat="1" applyFont="1" applyFill="1" applyBorder="1" applyAlignment="1" applyProtection="1">
      <alignment horizontal="left" vertical="center" wrapText="1" indent="1"/>
    </xf>
    <xf numFmtId="0" fontId="19" fillId="5" borderId="2" xfId="0" applyNumberFormat="1" applyFont="1" applyFill="1" applyBorder="1" applyAlignment="1" applyProtection="1">
      <alignment horizontal="left" vertical="center" wrapText="1" indent="1"/>
    </xf>
    <xf numFmtId="0" fontId="19" fillId="5" borderId="4" xfId="0" applyNumberFormat="1" applyFont="1" applyFill="1" applyBorder="1" applyAlignment="1" applyProtection="1">
      <alignment horizontal="left" vertical="center" wrapText="1" indent="1"/>
    </xf>
    <xf numFmtId="0" fontId="19" fillId="2" borderId="1" xfId="0" applyNumberFormat="1" applyFont="1" applyFill="1" applyBorder="1" applyAlignment="1" applyProtection="1">
      <alignment horizontal="left" vertical="center" wrapText="1" indent="1"/>
    </xf>
    <xf numFmtId="0" fontId="19" fillId="2" borderId="2" xfId="0" applyNumberFormat="1" applyFont="1" applyFill="1" applyBorder="1" applyAlignment="1" applyProtection="1">
      <alignment horizontal="left" vertical="center" wrapText="1" indent="1"/>
    </xf>
    <xf numFmtId="0" fontId="19" fillId="2" borderId="4" xfId="0" applyNumberFormat="1" applyFont="1" applyFill="1" applyBorder="1" applyAlignment="1" applyProtection="1">
      <alignment horizontal="left" vertical="center" wrapText="1" indent="1"/>
    </xf>
    <xf numFmtId="0" fontId="3" fillId="8" borderId="8" xfId="0" applyNumberFormat="1" applyFont="1" applyFill="1" applyBorder="1" applyAlignment="1" applyProtection="1">
      <alignment horizontal="left" vertical="center" wrapText="1" indent="1"/>
    </xf>
    <xf numFmtId="0" fontId="0" fillId="2" borderId="3" xfId="0" applyNumberFormat="1" applyFill="1" applyBorder="1"/>
    <xf numFmtId="0" fontId="19" fillId="2" borderId="1" xfId="0" applyNumberFormat="1" applyFont="1" applyFill="1" applyBorder="1" applyAlignment="1" applyProtection="1">
      <alignment horizontal="left" vertical="center" wrapText="1" indent="1"/>
    </xf>
    <xf numFmtId="0" fontId="19" fillId="2" borderId="2" xfId="0" applyNumberFormat="1" applyFont="1" applyFill="1" applyBorder="1" applyAlignment="1" applyProtection="1">
      <alignment horizontal="left" vertical="center" wrapText="1" indent="1"/>
    </xf>
    <xf numFmtId="0" fontId="19" fillId="2" borderId="4" xfId="0" applyNumberFormat="1" applyFont="1" applyFill="1" applyBorder="1" applyAlignment="1" applyProtection="1">
      <alignment horizontal="left" vertical="center" wrapText="1" indent="1"/>
    </xf>
    <xf numFmtId="0" fontId="3" fillId="10" borderId="1" xfId="0" applyNumberFormat="1" applyFont="1" applyFill="1" applyBorder="1" applyAlignment="1" applyProtection="1">
      <alignment horizontal="left" vertical="center" wrapText="1" indent="1"/>
    </xf>
    <xf numFmtId="0" fontId="3" fillId="10" borderId="2" xfId="0" applyNumberFormat="1" applyFont="1" applyFill="1" applyBorder="1" applyAlignment="1" applyProtection="1">
      <alignment horizontal="left" vertical="center" wrapText="1" indent="1"/>
    </xf>
    <xf numFmtId="0" fontId="20" fillId="2" borderId="3" xfId="0" applyFont="1" applyFill="1" applyBorder="1" applyAlignment="1">
      <alignment wrapText="1"/>
    </xf>
    <xf numFmtId="0" fontId="19" fillId="4" borderId="1" xfId="0" applyNumberFormat="1" applyFont="1" applyFill="1" applyBorder="1" applyAlignment="1" applyProtection="1">
      <alignment horizontal="left" vertical="center" wrapText="1" indent="1"/>
    </xf>
    <xf numFmtId="0" fontId="19" fillId="4" borderId="2" xfId="0" applyNumberFormat="1" applyFont="1" applyFill="1" applyBorder="1" applyAlignment="1" applyProtection="1">
      <alignment horizontal="left" vertical="center" wrapText="1" indent="1"/>
    </xf>
    <xf numFmtId="0" fontId="19" fillId="4" borderId="4" xfId="0" applyNumberFormat="1" applyFont="1" applyFill="1" applyBorder="1" applyAlignment="1" applyProtection="1">
      <alignment horizontal="left" vertical="center" wrapText="1" indent="1"/>
    </xf>
    <xf numFmtId="0" fontId="19" fillId="8" borderId="1" xfId="0" applyNumberFormat="1" applyFont="1" applyFill="1" applyBorder="1" applyAlignment="1" applyProtection="1">
      <alignment horizontal="left" vertical="center" wrapText="1" indent="1"/>
    </xf>
    <xf numFmtId="0" fontId="19" fillId="8" borderId="2" xfId="0" applyNumberFormat="1" applyFont="1" applyFill="1" applyBorder="1" applyAlignment="1" applyProtection="1">
      <alignment horizontal="left" vertical="center" wrapText="1" indent="1"/>
    </xf>
    <xf numFmtId="0" fontId="19" fillId="8" borderId="4" xfId="0" applyNumberFormat="1" applyFont="1" applyFill="1" applyBorder="1" applyAlignment="1" applyProtection="1">
      <alignment horizontal="left" vertical="center" wrapText="1" indent="1"/>
    </xf>
    <xf numFmtId="0" fontId="0" fillId="8" borderId="3" xfId="0" applyFill="1" applyBorder="1"/>
    <xf numFmtId="0" fontId="0" fillId="8" borderId="3" xfId="0" applyNumberFormat="1" applyFill="1" applyBorder="1"/>
    <xf numFmtId="3" fontId="0" fillId="8" borderId="3" xfId="0" applyNumberFormat="1" applyFill="1" applyBorder="1"/>
    <xf numFmtId="0" fontId="20" fillId="8" borderId="3" xfId="0" applyFont="1" applyFill="1" applyBorder="1" applyAlignment="1">
      <alignment wrapText="1"/>
    </xf>
    <xf numFmtId="0" fontId="19" fillId="2" borderId="8" xfId="0" applyNumberFormat="1" applyFont="1" applyFill="1" applyBorder="1" applyAlignment="1" applyProtection="1">
      <alignment horizontal="left" vertical="center" wrapText="1" indent="1"/>
    </xf>
    <xf numFmtId="0" fontId="19" fillId="2" borderId="9" xfId="0" applyNumberFormat="1" applyFont="1" applyFill="1" applyBorder="1" applyAlignment="1" applyProtection="1">
      <alignment horizontal="left" vertical="center" wrapText="1" indent="1"/>
    </xf>
    <xf numFmtId="0" fontId="19" fillId="2" borderId="10" xfId="0" applyNumberFormat="1" applyFont="1" applyFill="1" applyBorder="1" applyAlignment="1" applyProtection="1">
      <alignment horizontal="left" vertical="center" wrapText="1" indent="1"/>
    </xf>
    <xf numFmtId="0" fontId="19" fillId="5" borderId="8" xfId="0" applyNumberFormat="1" applyFont="1" applyFill="1" applyBorder="1" applyAlignment="1" applyProtection="1">
      <alignment horizontal="left" vertical="center" wrapText="1" indent="1"/>
    </xf>
    <xf numFmtId="0" fontId="19" fillId="5" borderId="9" xfId="0" applyNumberFormat="1" applyFont="1" applyFill="1" applyBorder="1" applyAlignment="1" applyProtection="1">
      <alignment horizontal="left" vertical="center" wrapText="1" indent="1"/>
    </xf>
    <xf numFmtId="0" fontId="19" fillId="5" borderId="10" xfId="0" applyNumberFormat="1" applyFont="1" applyFill="1" applyBorder="1" applyAlignment="1" applyProtection="1">
      <alignment horizontal="left" vertical="center" wrapText="1" indent="1"/>
    </xf>
    <xf numFmtId="0" fontId="19" fillId="4" borderId="8" xfId="0" applyNumberFormat="1" applyFont="1" applyFill="1" applyBorder="1" applyAlignment="1" applyProtection="1">
      <alignment horizontal="left" vertical="center" wrapText="1" indent="1"/>
    </xf>
    <xf numFmtId="0" fontId="19" fillId="4" borderId="9" xfId="0" applyNumberFormat="1" applyFont="1" applyFill="1" applyBorder="1" applyAlignment="1" applyProtection="1">
      <alignment horizontal="left" vertical="center" wrapText="1" indent="1"/>
    </xf>
    <xf numFmtId="0" fontId="19" fillId="4" borderId="10" xfId="0" applyNumberFormat="1" applyFont="1" applyFill="1" applyBorder="1" applyAlignment="1" applyProtection="1">
      <alignment horizontal="left" vertical="center" wrapText="1" indent="1"/>
    </xf>
    <xf numFmtId="0" fontId="19" fillId="2" borderId="14" xfId="0" applyNumberFormat="1" applyFont="1" applyFill="1" applyBorder="1" applyAlignment="1" applyProtection="1">
      <alignment horizontal="left" vertical="center" wrapText="1" indent="1"/>
    </xf>
    <xf numFmtId="0" fontId="19" fillId="2" borderId="5" xfId="0" applyNumberFormat="1" applyFont="1" applyFill="1" applyBorder="1" applyAlignment="1" applyProtection="1">
      <alignment horizontal="left" vertical="center" wrapText="1" indent="1"/>
    </xf>
    <xf numFmtId="0" fontId="19" fillId="2" borderId="15" xfId="0" applyNumberFormat="1" applyFont="1" applyFill="1" applyBorder="1" applyAlignment="1" applyProtection="1">
      <alignment horizontal="left" vertical="center" wrapText="1" indent="1"/>
    </xf>
    <xf numFmtId="0" fontId="3" fillId="8" borderId="2" xfId="0" applyNumberFormat="1" applyFont="1" applyFill="1" applyBorder="1" applyAlignment="1" applyProtection="1">
      <alignment horizontal="left" vertical="center" wrapText="1" indent="1"/>
    </xf>
    <xf numFmtId="0" fontId="3" fillId="8" borderId="4" xfId="0" applyNumberFormat="1" applyFont="1" applyFill="1" applyBorder="1" applyAlignment="1" applyProtection="1">
      <alignment horizontal="left" vertical="center" wrapText="1" indent="1"/>
    </xf>
    <xf numFmtId="0" fontId="3" fillId="5" borderId="1" xfId="0" applyNumberFormat="1" applyFont="1" applyFill="1" applyBorder="1" applyAlignment="1" applyProtection="1">
      <alignment horizontal="left" vertical="center" wrapText="1" indent="1"/>
    </xf>
    <xf numFmtId="0" fontId="3" fillId="5" borderId="2" xfId="0" applyNumberFormat="1" applyFont="1" applyFill="1" applyBorder="1" applyAlignment="1" applyProtection="1">
      <alignment horizontal="left" vertical="center" wrapText="1" indent="1"/>
    </xf>
    <xf numFmtId="0" fontId="3" fillId="5" borderId="4" xfId="0" applyNumberFormat="1" applyFont="1" applyFill="1" applyBorder="1" applyAlignment="1" applyProtection="1">
      <alignment horizontal="left" vertical="center" wrapText="1" indent="1"/>
    </xf>
    <xf numFmtId="0" fontId="19" fillId="5" borderId="14" xfId="0" applyNumberFormat="1" applyFont="1" applyFill="1" applyBorder="1" applyAlignment="1" applyProtection="1">
      <alignment horizontal="left" vertical="center" wrapText="1" indent="1"/>
    </xf>
    <xf numFmtId="0" fontId="19" fillId="5" borderId="5" xfId="0" applyNumberFormat="1" applyFont="1" applyFill="1" applyBorder="1" applyAlignment="1" applyProtection="1">
      <alignment horizontal="left" vertical="center" wrapText="1" indent="1"/>
    </xf>
    <xf numFmtId="0" fontId="19" fillId="5" borderId="15" xfId="0" applyNumberFormat="1" applyFont="1" applyFill="1" applyBorder="1" applyAlignment="1" applyProtection="1">
      <alignment horizontal="left" vertical="center" wrapText="1" indent="1"/>
    </xf>
    <xf numFmtId="0" fontId="19" fillId="4" borderId="14" xfId="0" applyNumberFormat="1" applyFont="1" applyFill="1" applyBorder="1" applyAlignment="1" applyProtection="1">
      <alignment horizontal="left" vertical="center" wrapText="1" indent="1"/>
    </xf>
    <xf numFmtId="0" fontId="19" fillId="4" borderId="5" xfId="0" applyNumberFormat="1" applyFont="1" applyFill="1" applyBorder="1" applyAlignment="1" applyProtection="1">
      <alignment horizontal="left" vertical="center" wrapText="1" indent="1"/>
    </xf>
    <xf numFmtId="0" fontId="19" fillId="4" borderId="15" xfId="0" applyNumberFormat="1" applyFont="1" applyFill="1" applyBorder="1" applyAlignment="1" applyProtection="1">
      <alignment horizontal="left" vertical="center" wrapText="1" indent="1"/>
    </xf>
    <xf numFmtId="0" fontId="18" fillId="10" borderId="4" xfId="0" applyNumberFormat="1" applyFont="1" applyFill="1" applyBorder="1" applyAlignment="1" applyProtection="1">
      <alignment horizontal="left" vertical="center" wrapText="1" indent="1"/>
    </xf>
    <xf numFmtId="0" fontId="3" fillId="8" borderId="1" xfId="0" applyNumberFormat="1" applyFont="1" applyFill="1" applyBorder="1" applyAlignment="1" applyProtection="1">
      <alignment horizontal="left" vertical="center"/>
    </xf>
    <xf numFmtId="3" fontId="0" fillId="0" borderId="0" xfId="0" applyNumberFormat="1"/>
    <xf numFmtId="0" fontId="3" fillId="4" borderId="1" xfId="0" applyNumberFormat="1" applyFont="1" applyFill="1" applyBorder="1" applyAlignment="1" applyProtection="1">
      <alignment horizontal="left" vertical="center" wrapText="1"/>
    </xf>
    <xf numFmtId="0" fontId="3" fillId="4" borderId="2" xfId="0" applyNumberFormat="1" applyFont="1" applyFill="1" applyBorder="1" applyAlignment="1" applyProtection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2" fontId="0" fillId="2" borderId="3" xfId="0" applyNumberFormat="1" applyFill="1" applyBorder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1" fontId="0" fillId="0" borderId="3" xfId="0" applyNumberFormat="1" applyBorder="1"/>
    <xf numFmtId="164" fontId="0" fillId="0" borderId="3" xfId="1" applyNumberFormat="1" applyFont="1" applyBorder="1"/>
    <xf numFmtId="164" fontId="0" fillId="4" borderId="3" xfId="1" applyNumberFormat="1" applyFont="1" applyFill="1" applyBorder="1"/>
    <xf numFmtId="164" fontId="0" fillId="5" borderId="3" xfId="1" applyNumberFormat="1" applyFont="1" applyFill="1" applyBorder="1"/>
    <xf numFmtId="0" fontId="9" fillId="6" borderId="3" xfId="0" applyFont="1" applyFill="1" applyBorder="1" applyAlignment="1">
      <alignment horizontal="left" vertical="center"/>
    </xf>
    <xf numFmtId="0" fontId="9" fillId="6" borderId="3" xfId="0" applyNumberFormat="1" applyFont="1" applyFill="1" applyBorder="1" applyAlignment="1" applyProtection="1">
      <alignment horizontal="left" vertical="center"/>
    </xf>
    <xf numFmtId="0" fontId="9" fillId="6" borderId="3" xfId="0" applyNumberFormat="1" applyFont="1" applyFill="1" applyBorder="1" applyAlignment="1" applyProtection="1">
      <alignment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3" fontId="20" fillId="10" borderId="6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4" borderId="14" xfId="0" applyNumberFormat="1" applyFont="1" applyFill="1" applyBorder="1" applyAlignment="1" applyProtection="1">
      <alignment horizontal="left" vertical="center" wrapText="1" indent="1"/>
    </xf>
    <xf numFmtId="0" fontId="3" fillId="4" borderId="5" xfId="0" applyNumberFormat="1" applyFont="1" applyFill="1" applyBorder="1" applyAlignment="1" applyProtection="1">
      <alignment horizontal="left" vertical="center" wrapText="1" indent="1"/>
    </xf>
    <xf numFmtId="0" fontId="3" fillId="4" borderId="15" xfId="0" applyNumberFormat="1" applyFont="1" applyFill="1" applyBorder="1" applyAlignment="1" applyProtection="1">
      <alignment horizontal="left" vertical="center" wrapText="1" indent="1"/>
    </xf>
    <xf numFmtId="0" fontId="3" fillId="5" borderId="2" xfId="0" applyNumberFormat="1" applyFont="1" applyFill="1" applyBorder="1" applyAlignment="1" applyProtection="1">
      <alignment horizontal="left" vertical="center" wrapText="1" indent="1"/>
    </xf>
    <xf numFmtId="0" fontId="3" fillId="5" borderId="4" xfId="0" applyNumberFormat="1" applyFont="1" applyFill="1" applyBorder="1" applyAlignment="1" applyProtection="1">
      <alignment horizontal="left" vertical="center" wrapText="1" indent="1"/>
    </xf>
    <xf numFmtId="0" fontId="19" fillId="8" borderId="1" xfId="0" applyNumberFormat="1" applyFont="1" applyFill="1" applyBorder="1" applyAlignment="1" applyProtection="1">
      <alignment horizontal="left" vertical="center" wrapText="1" indent="1"/>
    </xf>
    <xf numFmtId="0" fontId="19" fillId="8" borderId="2" xfId="0" applyNumberFormat="1" applyFont="1" applyFill="1" applyBorder="1" applyAlignment="1" applyProtection="1">
      <alignment horizontal="left" vertical="center" wrapText="1" indent="1"/>
    </xf>
    <xf numFmtId="0" fontId="19" fillId="8" borderId="4" xfId="0" applyNumberFormat="1" applyFont="1" applyFill="1" applyBorder="1" applyAlignment="1" applyProtection="1">
      <alignment horizontal="left" vertical="center" wrapText="1" indent="1"/>
    </xf>
    <xf numFmtId="0" fontId="3" fillId="2" borderId="8" xfId="0" applyNumberFormat="1" applyFont="1" applyFill="1" applyBorder="1" applyAlignment="1" applyProtection="1">
      <alignment horizontal="left" vertical="center" wrapText="1"/>
    </xf>
    <xf numFmtId="0" fontId="3" fillId="5" borderId="8" xfId="0" applyNumberFormat="1" applyFont="1" applyFill="1" applyBorder="1" applyAlignment="1" applyProtection="1">
      <alignment horizontal="left" vertical="center" wrapText="1"/>
    </xf>
    <xf numFmtId="0" fontId="3" fillId="8" borderId="15" xfId="0" applyNumberFormat="1" applyFont="1" applyFill="1" applyBorder="1" applyAlignment="1" applyProtection="1">
      <alignment horizontal="left" vertical="center" wrapText="1" indent="1"/>
    </xf>
    <xf numFmtId="0" fontId="3" fillId="8" borderId="5" xfId="0" applyNumberFormat="1" applyFont="1" applyFill="1" applyBorder="1" applyAlignment="1" applyProtection="1">
      <alignment horizontal="left" vertical="center" wrapText="1" indent="1"/>
    </xf>
    <xf numFmtId="0" fontId="3" fillId="8" borderId="1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9" fillId="8" borderId="1" xfId="0" applyNumberFormat="1" applyFont="1" applyFill="1" applyBorder="1" applyAlignment="1" applyProtection="1">
      <alignment horizontal="left" vertical="center" wrapText="1" indent="1"/>
    </xf>
    <xf numFmtId="0" fontId="19" fillId="8" borderId="2" xfId="0" applyNumberFormat="1" applyFont="1" applyFill="1" applyBorder="1" applyAlignment="1" applyProtection="1">
      <alignment horizontal="left" vertical="center" wrapText="1" indent="1"/>
    </xf>
    <xf numFmtId="0" fontId="19" fillId="8" borderId="4" xfId="0" applyNumberFormat="1" applyFont="1" applyFill="1" applyBorder="1" applyAlignment="1" applyProtection="1">
      <alignment horizontal="left" vertical="center" wrapText="1" indent="1"/>
    </xf>
    <xf numFmtId="3" fontId="3" fillId="0" borderId="4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4" fontId="6" fillId="9" borderId="4" xfId="0" applyNumberFormat="1" applyFont="1" applyFill="1" applyBorder="1" applyAlignment="1" applyProtection="1">
      <alignment horizontal="center" vertical="center" wrapText="1"/>
    </xf>
    <xf numFmtId="4" fontId="3" fillId="9" borderId="3" xfId="0" applyNumberFormat="1" applyFont="1" applyFill="1" applyBorder="1" applyAlignment="1" applyProtection="1">
      <alignment horizontal="right" vertical="center" wrapText="1"/>
    </xf>
    <xf numFmtId="4" fontId="6" fillId="7" borderId="3" xfId="0" applyNumberFormat="1" applyFont="1" applyFill="1" applyBorder="1" applyAlignment="1" applyProtection="1">
      <alignment horizontal="left" vertical="center" wrapText="1"/>
    </xf>
    <xf numFmtId="4" fontId="18" fillId="7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left" vertical="center" wrapText="1"/>
    </xf>
    <xf numFmtId="4" fontId="18" fillId="3" borderId="3" xfId="0" applyNumberFormat="1" applyFont="1" applyFill="1" applyBorder="1" applyAlignment="1">
      <alignment horizontal="right"/>
    </xf>
    <xf numFmtId="4" fontId="3" fillId="10" borderId="3" xfId="0" applyNumberFormat="1" applyFont="1" applyFill="1" applyBorder="1" applyAlignment="1">
      <alignment horizontal="right"/>
    </xf>
    <xf numFmtId="4" fontId="3" fillId="8" borderId="3" xfId="0" applyNumberFormat="1" applyFont="1" applyFill="1" applyBorder="1" applyAlignment="1" applyProtection="1">
      <alignment horizontal="left" vertical="center" wrapText="1"/>
    </xf>
    <xf numFmtId="4" fontId="3" fillId="8" borderId="3" xfId="0" applyNumberFormat="1" applyFont="1" applyFill="1" applyBorder="1" applyAlignment="1">
      <alignment horizontal="right"/>
    </xf>
    <xf numFmtId="4" fontId="3" fillId="4" borderId="4" xfId="0" applyNumberFormat="1" applyFont="1" applyFill="1" applyBorder="1" applyAlignment="1" applyProtection="1">
      <alignment horizontal="left" vertical="center" wrapText="1"/>
    </xf>
    <xf numFmtId="4" fontId="3" fillId="4" borderId="3" xfId="0" applyNumberFormat="1" applyFont="1" applyFill="1" applyBorder="1" applyAlignment="1">
      <alignment horizontal="right"/>
    </xf>
    <xf numFmtId="4" fontId="3" fillId="5" borderId="4" xfId="0" applyNumberFormat="1" applyFont="1" applyFill="1" applyBorder="1" applyAlignment="1" applyProtection="1">
      <alignment horizontal="left" vertical="center" wrapText="1"/>
    </xf>
    <xf numFmtId="4" fontId="3" fillId="5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 applyProtection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4" fontId="3" fillId="0" borderId="4" xfId="0" applyNumberFormat="1" applyFont="1" applyFill="1" applyBorder="1" applyAlignment="1" applyProtection="1">
      <alignment horizontal="left" vertical="center" wrapText="1"/>
    </xf>
    <xf numFmtId="4" fontId="3" fillId="0" borderId="3" xfId="0" applyNumberFormat="1" applyFont="1" applyFill="1" applyBorder="1" applyAlignment="1">
      <alignment horizontal="right"/>
    </xf>
    <xf numFmtId="4" fontId="20" fillId="10" borderId="6" xfId="0" applyNumberFormat="1" applyFont="1" applyFill="1" applyBorder="1" applyAlignment="1" applyProtection="1">
      <alignment horizontal="left" vertical="center" wrapText="1"/>
    </xf>
    <xf numFmtId="4" fontId="20" fillId="10" borderId="6" xfId="0" applyNumberFormat="1" applyFont="1" applyFill="1" applyBorder="1" applyAlignment="1">
      <alignment horizontal="right"/>
    </xf>
    <xf numFmtId="4" fontId="3" fillId="4" borderId="3" xfId="0" applyNumberFormat="1" applyFont="1" applyFill="1" applyBorder="1" applyAlignment="1" applyProtection="1">
      <alignment horizontal="left" vertical="center" wrapText="1"/>
    </xf>
    <xf numFmtId="4" fontId="6" fillId="7" borderId="3" xfId="0" applyNumberFormat="1" applyFont="1" applyFill="1" applyBorder="1" applyAlignment="1">
      <alignment horizontal="right"/>
    </xf>
    <xf numFmtId="4" fontId="3" fillId="10" borderId="3" xfId="0" applyNumberFormat="1" applyFont="1" applyFill="1" applyBorder="1" applyAlignment="1" applyProtection="1">
      <alignment horizontal="left" vertical="center" wrapText="1"/>
    </xf>
    <xf numFmtId="4" fontId="3" fillId="2" borderId="8" xfId="0" applyNumberFormat="1" applyFont="1" applyFill="1" applyBorder="1" applyAlignment="1" applyProtection="1">
      <alignment vertical="center" wrapText="1"/>
    </xf>
    <xf numFmtId="4" fontId="3" fillId="2" borderId="3" xfId="0" applyNumberFormat="1" applyFont="1" applyFill="1" applyBorder="1" applyAlignment="1" applyProtection="1">
      <alignment horizontal="left" vertical="center" wrapText="1"/>
    </xf>
    <xf numFmtId="4" fontId="7" fillId="5" borderId="4" xfId="0" applyNumberFormat="1" applyFont="1" applyFill="1" applyBorder="1" applyAlignment="1" applyProtection="1">
      <alignment horizontal="left" vertical="center" wrapText="1"/>
    </xf>
    <xf numFmtId="4" fontId="7" fillId="5" borderId="3" xfId="0" applyNumberFormat="1" applyFont="1" applyFill="1" applyBorder="1" applyAlignment="1">
      <alignment horizontal="right"/>
    </xf>
    <xf numFmtId="4" fontId="7" fillId="2" borderId="4" xfId="0" applyNumberFormat="1" applyFont="1" applyFill="1" applyBorder="1" applyAlignment="1" applyProtection="1">
      <alignment horizontal="left" vertical="center" wrapText="1"/>
    </xf>
    <xf numFmtId="4" fontId="7" fillId="2" borderId="3" xfId="0" applyNumberFormat="1" applyFont="1" applyFill="1" applyBorder="1" applyAlignment="1">
      <alignment horizontal="right"/>
    </xf>
    <xf numFmtId="4" fontId="7" fillId="0" borderId="3" xfId="4" applyNumberFormat="1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 applyProtection="1">
      <alignment vertical="center" wrapText="1"/>
    </xf>
    <xf numFmtId="4" fontId="3" fillId="5" borderId="3" xfId="0" applyNumberFormat="1" applyFont="1" applyFill="1" applyBorder="1" applyAlignment="1"/>
    <xf numFmtId="4" fontId="3" fillId="5" borderId="3" xfId="0" applyNumberFormat="1" applyFont="1" applyFill="1" applyBorder="1" applyAlignment="1" applyProtection="1">
      <alignment horizontal="left" vertical="center" wrapText="1"/>
    </xf>
    <xf numFmtId="4" fontId="7" fillId="12" borderId="3" xfId="4" applyNumberFormat="1" applyFont="1" applyFill="1" applyBorder="1" applyAlignment="1">
      <alignment horizontal="left" vertical="center" wrapText="1"/>
    </xf>
    <xf numFmtId="4" fontId="7" fillId="8" borderId="3" xfId="0" applyNumberFormat="1" applyFont="1" applyFill="1" applyBorder="1" applyAlignment="1" applyProtection="1">
      <alignment vertical="center" wrapText="1"/>
    </xf>
    <xf numFmtId="4" fontId="7" fillId="4" borderId="3" xfId="0" applyNumberFormat="1" applyFont="1" applyFill="1" applyBorder="1" applyAlignment="1" applyProtection="1">
      <alignment vertical="center" wrapText="1"/>
    </xf>
    <xf numFmtId="4" fontId="7" fillId="5" borderId="3" xfId="0" applyNumberFormat="1" applyFont="1" applyFill="1" applyBorder="1" applyAlignment="1" applyProtection="1">
      <alignment vertical="center" wrapText="1"/>
    </xf>
    <xf numFmtId="4" fontId="7" fillId="2" borderId="3" xfId="0" applyNumberFormat="1" applyFont="1" applyFill="1" applyBorder="1" applyAlignment="1" applyProtection="1">
      <alignment vertical="center" wrapText="1"/>
    </xf>
    <xf numFmtId="4" fontId="7" fillId="11" borderId="3" xfId="7" applyNumberFormat="1" applyFont="1" applyFill="1" applyBorder="1" applyAlignment="1">
      <alignment horizontal="left" vertical="center" wrapText="1"/>
    </xf>
    <xf numFmtId="4" fontId="7" fillId="4" borderId="3" xfId="7" applyNumberFormat="1" applyFont="1" applyFill="1" applyBorder="1" applyAlignment="1">
      <alignment horizontal="left" vertical="center" wrapText="1"/>
    </xf>
    <xf numFmtId="4" fontId="7" fillId="5" borderId="3" xfId="7" applyNumberFormat="1" applyFont="1" applyFill="1" applyBorder="1" applyAlignment="1">
      <alignment horizontal="left" vertical="center" wrapText="1"/>
    </xf>
    <xf numFmtId="4" fontId="7" fillId="0" borderId="3" xfId="7" applyNumberFormat="1" applyFont="1" applyFill="1" applyBorder="1" applyAlignment="1">
      <alignment horizontal="left" vertical="center" wrapText="1"/>
    </xf>
    <xf numFmtId="4" fontId="18" fillId="3" borderId="3" xfId="0" applyNumberFormat="1" applyFont="1" applyFill="1" applyBorder="1" applyAlignment="1" applyProtection="1">
      <alignment horizontal="left" vertical="center" wrapText="1"/>
    </xf>
    <xf numFmtId="4" fontId="19" fillId="10" borderId="3" xfId="0" applyNumberFormat="1" applyFont="1" applyFill="1" applyBorder="1" applyAlignment="1" applyProtection="1">
      <alignment horizontal="left" vertical="center" wrapText="1"/>
    </xf>
    <xf numFmtId="4" fontId="9" fillId="7" borderId="3" xfId="0" applyNumberFormat="1" applyFont="1" applyFill="1" applyBorder="1" applyAlignment="1" applyProtection="1">
      <alignment vertical="center" wrapText="1"/>
    </xf>
    <xf numFmtId="4" fontId="9" fillId="3" borderId="3" xfId="0" applyNumberFormat="1" applyFont="1" applyFill="1" applyBorder="1" applyAlignment="1" applyProtection="1">
      <alignment vertical="center" wrapText="1"/>
    </xf>
    <xf numFmtId="4" fontId="7" fillId="10" borderId="3" xfId="0" applyNumberFormat="1" applyFont="1" applyFill="1" applyBorder="1" applyAlignment="1" applyProtection="1">
      <alignment vertical="center" wrapText="1"/>
    </xf>
    <xf numFmtId="4" fontId="16" fillId="8" borderId="4" xfId="0" applyNumberFormat="1" applyFont="1" applyFill="1" applyBorder="1" applyAlignment="1" applyProtection="1">
      <alignment vertical="center" wrapText="1"/>
    </xf>
    <xf numFmtId="4" fontId="16" fillId="4" borderId="3" xfId="0" quotePrefix="1" applyNumberFormat="1" applyFont="1" applyFill="1" applyBorder="1" applyAlignment="1">
      <alignment horizontal="left" vertical="center" wrapText="1"/>
    </xf>
    <xf numFmtId="4" fontId="17" fillId="3" borderId="3" xfId="0" applyNumberFormat="1" applyFont="1" applyFill="1" applyBorder="1" applyAlignment="1" applyProtection="1">
      <alignment vertical="center" wrapText="1"/>
    </xf>
    <xf numFmtId="4" fontId="7" fillId="8" borderId="4" xfId="0" applyNumberFormat="1" applyFont="1" applyFill="1" applyBorder="1" applyAlignment="1" applyProtection="1">
      <alignment vertical="center" wrapText="1"/>
    </xf>
    <xf numFmtId="4" fontId="7" fillId="4" borderId="4" xfId="0" applyNumberFormat="1" applyFont="1" applyFill="1" applyBorder="1" applyAlignment="1" applyProtection="1">
      <alignment vertical="center" wrapText="1"/>
    </xf>
    <xf numFmtId="4" fontId="7" fillId="5" borderId="4" xfId="0" applyNumberFormat="1" applyFont="1" applyFill="1" applyBorder="1" applyAlignment="1" applyProtection="1">
      <alignment vertical="center" wrapText="1"/>
    </xf>
    <xf numFmtId="4" fontId="7" fillId="2" borderId="4" xfId="0" applyNumberFormat="1" applyFont="1" applyFill="1" applyBorder="1" applyAlignment="1" applyProtection="1">
      <alignment vertical="center" wrapText="1"/>
    </xf>
    <xf numFmtId="4" fontId="16" fillId="10" borderId="3" xfId="0" applyNumberFormat="1" applyFont="1" applyFill="1" applyBorder="1" applyAlignment="1" applyProtection="1">
      <alignment vertical="center" wrapText="1"/>
    </xf>
    <xf numFmtId="4" fontId="16" fillId="8" borderId="3" xfId="0" applyNumberFormat="1" applyFont="1" applyFill="1" applyBorder="1" applyAlignment="1" applyProtection="1">
      <alignment vertical="center" wrapText="1"/>
    </xf>
    <xf numFmtId="4" fontId="16" fillId="4" borderId="3" xfId="0" applyNumberFormat="1" applyFont="1" applyFill="1" applyBorder="1" applyAlignment="1" applyProtection="1">
      <alignment vertical="center" wrapText="1"/>
    </xf>
    <xf numFmtId="4" fontId="16" fillId="4" borderId="4" xfId="0" applyNumberFormat="1" applyFont="1" applyFill="1" applyBorder="1" applyAlignment="1" applyProtection="1">
      <alignment vertical="center" wrapText="1"/>
    </xf>
    <xf numFmtId="4" fontId="0" fillId="0" borderId="0" xfId="0" applyNumberFormat="1"/>
    <xf numFmtId="4" fontId="16" fillId="2" borderId="4" xfId="0" applyNumberFormat="1" applyFont="1" applyFill="1" applyBorder="1" applyAlignment="1" applyProtection="1">
      <alignment vertical="center" wrapText="1"/>
    </xf>
    <xf numFmtId="4" fontId="16" fillId="5" borderId="4" xfId="0" applyNumberFormat="1" applyFont="1" applyFill="1" applyBorder="1" applyAlignment="1" applyProtection="1">
      <alignment vertical="center" wrapText="1"/>
    </xf>
    <xf numFmtId="4" fontId="16" fillId="2" borderId="10" xfId="0" applyNumberFormat="1" applyFont="1" applyFill="1" applyBorder="1" applyAlignment="1" applyProtection="1">
      <alignment vertical="center" wrapText="1"/>
    </xf>
    <xf numFmtId="4" fontId="3" fillId="2" borderId="4" xfId="0" applyNumberFormat="1" applyFont="1" applyFill="1" applyBorder="1" applyAlignment="1">
      <alignment horizontal="right"/>
    </xf>
    <xf numFmtId="4" fontId="16" fillId="5" borderId="3" xfId="0" applyNumberFormat="1" applyFont="1" applyFill="1" applyBorder="1" applyAlignment="1" applyProtection="1">
      <alignment vertical="center" wrapText="1"/>
    </xf>
    <xf numFmtId="4" fontId="3" fillId="5" borderId="4" xfId="0" applyNumberFormat="1" applyFont="1" applyFill="1" applyBorder="1" applyAlignment="1">
      <alignment horizontal="right"/>
    </xf>
    <xf numFmtId="4" fontId="3" fillId="0" borderId="4" xfId="0" applyNumberFormat="1" applyFont="1" applyFill="1" applyBorder="1" applyAlignment="1">
      <alignment horizontal="right"/>
    </xf>
    <xf numFmtId="4" fontId="16" fillId="2" borderId="15" xfId="0" applyNumberFormat="1" applyFont="1" applyFill="1" applyBorder="1" applyAlignment="1" applyProtection="1">
      <alignment vertical="center" wrapText="1"/>
    </xf>
    <xf numFmtId="4" fontId="3" fillId="0" borderId="3" xfId="8" applyNumberFormat="1" applyFont="1" applyFill="1" applyBorder="1" applyAlignment="1">
      <alignment horizontal="left" wrapText="1"/>
    </xf>
    <xf numFmtId="4" fontId="0" fillId="5" borderId="3" xfId="0" applyNumberFormat="1" applyFill="1" applyBorder="1"/>
    <xf numFmtId="4" fontId="7" fillId="10" borderId="4" xfId="0" applyNumberFormat="1" applyFont="1" applyFill="1" applyBorder="1" applyAlignment="1" applyProtection="1">
      <alignment vertical="center" wrapText="1"/>
    </xf>
    <xf numFmtId="4" fontId="3" fillId="3" borderId="3" xfId="0" applyNumberFormat="1" applyFont="1" applyFill="1" applyBorder="1" applyAlignment="1">
      <alignment horizontal="right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4" fontId="6" fillId="0" borderId="3" xfId="0" applyNumberFormat="1" applyFont="1" applyBorder="1" applyAlignment="1">
      <alignment horizontal="right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3" fontId="19" fillId="5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center" vertical="center" wrapText="1"/>
    </xf>
    <xf numFmtId="4" fontId="6" fillId="5" borderId="3" xfId="0" applyNumberFormat="1" applyFont="1" applyFill="1" applyBorder="1" applyAlignment="1">
      <alignment horizontal="right"/>
    </xf>
    <xf numFmtId="165" fontId="3" fillId="2" borderId="4" xfId="0" applyNumberFormat="1" applyFont="1" applyFill="1" applyBorder="1" applyAlignment="1">
      <alignment horizontal="right"/>
    </xf>
    <xf numFmtId="4" fontId="6" fillId="5" borderId="4" xfId="0" applyNumberFormat="1" applyFont="1" applyFill="1" applyBorder="1" applyAlignment="1">
      <alignment horizontal="right"/>
    </xf>
    <xf numFmtId="43" fontId="6" fillId="3" borderId="4" xfId="1" applyNumberFormat="1" applyFont="1" applyFill="1" applyBorder="1" applyAlignment="1" applyProtection="1">
      <alignment horizontal="center" vertical="center" wrapText="1"/>
    </xf>
    <xf numFmtId="43" fontId="6" fillId="3" borderId="3" xfId="0" applyNumberFormat="1" applyFont="1" applyFill="1" applyBorder="1" applyAlignment="1" applyProtection="1">
      <alignment horizontal="center" vertical="center" wrapText="1"/>
    </xf>
    <xf numFmtId="43" fontId="3" fillId="6" borderId="4" xfId="0" applyNumberFormat="1" applyFont="1" applyFill="1" applyBorder="1" applyAlignment="1">
      <alignment horizontal="right"/>
    </xf>
    <xf numFmtId="43" fontId="3" fillId="6" borderId="3" xfId="0" applyNumberFormat="1" applyFont="1" applyFill="1" applyBorder="1" applyAlignment="1">
      <alignment horizontal="right"/>
    </xf>
    <xf numFmtId="43" fontId="3" fillId="2" borderId="4" xfId="0" applyNumberFormat="1" applyFont="1" applyFill="1" applyBorder="1" applyAlignment="1">
      <alignment horizontal="right"/>
    </xf>
    <xf numFmtId="43" fontId="3" fillId="2" borderId="3" xfId="0" applyNumberFormat="1" applyFont="1" applyFill="1" applyBorder="1" applyAlignment="1">
      <alignment horizontal="right"/>
    </xf>
    <xf numFmtId="43" fontId="3" fillId="3" borderId="4" xfId="0" applyNumberFormat="1" applyFont="1" applyFill="1" applyBorder="1" applyAlignment="1">
      <alignment horizontal="right"/>
    </xf>
    <xf numFmtId="43" fontId="3" fillId="3" borderId="3" xfId="0" applyNumberFormat="1" applyFont="1" applyFill="1" applyBorder="1" applyAlignment="1">
      <alignment horizontal="right"/>
    </xf>
    <xf numFmtId="43" fontId="3" fillId="5" borderId="4" xfId="0" applyNumberFormat="1" applyFont="1" applyFill="1" applyBorder="1" applyAlignment="1">
      <alignment horizontal="right"/>
    </xf>
    <xf numFmtId="4" fontId="23" fillId="3" borderId="3" xfId="0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21" fillId="4" borderId="3" xfId="0" applyNumberFormat="1" applyFont="1" applyFill="1" applyBorder="1" applyAlignment="1" applyProtection="1">
      <alignment horizontal="right" vertical="center" wrapText="1"/>
    </xf>
    <xf numFmtId="4" fontId="22" fillId="5" borderId="3" xfId="0" applyNumberFormat="1" applyFont="1" applyFill="1" applyBorder="1" applyAlignment="1" applyProtection="1">
      <alignment horizontal="right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</xf>
    <xf numFmtId="4" fontId="6" fillId="3" borderId="3" xfId="0" applyNumberFormat="1" applyFont="1" applyFill="1" applyBorder="1" applyAlignment="1" applyProtection="1">
      <alignment horizontal="right" vertical="center" wrapText="1"/>
    </xf>
    <xf numFmtId="4" fontId="3" fillId="4" borderId="3" xfId="0" applyNumberFormat="1" applyFont="1" applyFill="1" applyBorder="1" applyAlignment="1" applyProtection="1">
      <alignment horizontal="right" vertical="center" wrapText="1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 applyProtection="1">
      <alignment horizontal="right" wrapText="1"/>
    </xf>
    <xf numFmtId="4" fontId="3" fillId="2" borderId="1" xfId="0" applyNumberFormat="1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right" vertical="center" wrapText="1"/>
    </xf>
    <xf numFmtId="4" fontId="0" fillId="4" borderId="3" xfId="0" applyNumberFormat="1" applyFill="1" applyBorder="1"/>
    <xf numFmtId="4" fontId="0" fillId="0" borderId="3" xfId="1" applyNumberFormat="1" applyFont="1" applyBorder="1"/>
    <xf numFmtId="4" fontId="0" fillId="2" borderId="3" xfId="0" applyNumberFormat="1" applyFill="1" applyBorder="1"/>
    <xf numFmtId="4" fontId="0" fillId="4" borderId="3" xfId="1" applyNumberFormat="1" applyFont="1" applyFill="1" applyBorder="1"/>
    <xf numFmtId="4" fontId="0" fillId="5" borderId="3" xfId="1" applyNumberFormat="1" applyFont="1" applyFill="1" applyBorder="1"/>
    <xf numFmtId="4" fontId="1" fillId="3" borderId="3" xfId="0" applyNumberFormat="1" applyFont="1" applyFill="1" applyBorder="1"/>
    <xf numFmtId="4" fontId="0" fillId="8" borderId="3" xfId="0" applyNumberFormat="1" applyFill="1" applyBorder="1"/>
    <xf numFmtId="4" fontId="0" fillId="2" borderId="3" xfId="1" applyNumberFormat="1" applyFont="1" applyFill="1" applyBorder="1"/>
    <xf numFmtId="0" fontId="15" fillId="0" borderId="0" xfId="0" quotePrefix="1" applyFont="1" applyAlignment="1">
      <alignment horizontal="left" wrapText="1"/>
    </xf>
    <xf numFmtId="0" fontId="26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3" borderId="3" xfId="0" applyNumberFormat="1" applyFont="1" applyFill="1" applyBorder="1" applyAlignment="1" applyProtection="1">
      <alignment horizontal="right" wrapText="1"/>
    </xf>
    <xf numFmtId="1" fontId="0" fillId="7" borderId="3" xfId="0" applyNumberFormat="1" applyFill="1" applyBorder="1"/>
    <xf numFmtId="1" fontId="0" fillId="3" borderId="3" xfId="0" applyNumberFormat="1" applyFill="1" applyBorder="1"/>
    <xf numFmtId="1" fontId="0" fillId="4" borderId="3" xfId="0" applyNumberFormat="1" applyFill="1" applyBorder="1"/>
    <xf numFmtId="1" fontId="0" fillId="5" borderId="3" xfId="0" applyNumberFormat="1" applyFill="1" applyBorder="1"/>
    <xf numFmtId="1" fontId="0" fillId="2" borderId="3" xfId="0" applyNumberFormat="1" applyFill="1" applyBorder="1"/>
    <xf numFmtId="0" fontId="5" fillId="0" borderId="0" xfId="0" applyFont="1" applyAlignment="1">
      <alignment vertical="center" wrapText="1"/>
    </xf>
    <xf numFmtId="1" fontId="3" fillId="9" borderId="3" xfId="0" applyNumberFormat="1" applyFont="1" applyFill="1" applyBorder="1" applyAlignment="1" applyProtection="1">
      <alignment horizontal="center" vertical="center" wrapText="1"/>
    </xf>
    <xf numFmtId="1" fontId="3" fillId="7" borderId="3" xfId="0" applyNumberFormat="1" applyFont="1" applyFill="1" applyBorder="1" applyAlignment="1" applyProtection="1">
      <alignment horizontal="center" vertical="center" wrapText="1"/>
    </xf>
    <xf numFmtId="1" fontId="3" fillId="3" borderId="3" xfId="0" applyNumberFormat="1" applyFont="1" applyFill="1" applyBorder="1" applyAlignment="1" applyProtection="1">
      <alignment horizontal="center" vertical="center" wrapText="1"/>
    </xf>
    <xf numFmtId="1" fontId="3" fillId="10" borderId="3" xfId="0" applyNumberFormat="1" applyFont="1" applyFill="1" applyBorder="1" applyAlignment="1" applyProtection="1">
      <alignment horizontal="center" vertical="center" wrapText="1"/>
    </xf>
    <xf numFmtId="1" fontId="3" fillId="8" borderId="3" xfId="0" applyNumberFormat="1" applyFont="1" applyFill="1" applyBorder="1" applyAlignment="1" applyProtection="1">
      <alignment horizontal="center" vertical="center" wrapText="1"/>
    </xf>
    <xf numFmtId="1" fontId="3" fillId="5" borderId="3" xfId="0" applyNumberFormat="1" applyFont="1" applyFill="1" applyBorder="1" applyAlignment="1" applyProtection="1">
      <alignment horizontal="center" vertical="center" wrapText="1"/>
    </xf>
    <xf numFmtId="1" fontId="3" fillId="4" borderId="3" xfId="0" applyNumberFormat="1" applyFont="1" applyFill="1" applyBorder="1" applyAlignment="1" applyProtection="1">
      <alignment horizontal="center" vertical="center" wrapText="1"/>
    </xf>
    <xf numFmtId="1" fontId="3" fillId="0" borderId="3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Border="1" applyAlignment="1" applyProtection="1"/>
    <xf numFmtId="3" fontId="11" fillId="0" borderId="0" xfId="0" applyNumberFormat="1" applyFont="1" applyAlignment="1">
      <alignment wrapText="1"/>
    </xf>
    <xf numFmtId="1" fontId="1" fillId="7" borderId="3" xfId="0" applyNumberFormat="1" applyFont="1" applyFill="1" applyBorder="1"/>
    <xf numFmtId="1" fontId="0" fillId="4" borderId="3" xfId="0" applyNumberFormat="1" applyFont="1" applyFill="1" applyBorder="1"/>
    <xf numFmtId="1" fontId="0" fillId="5" borderId="3" xfId="0" applyNumberFormat="1" applyFont="1" applyFill="1" applyBorder="1"/>
    <xf numFmtId="1" fontId="0" fillId="2" borderId="3" xfId="0" applyNumberFormat="1" applyFont="1" applyFill="1" applyBorder="1"/>
    <xf numFmtId="1" fontId="1" fillId="3" borderId="3" xfId="0" applyNumberFormat="1" applyFont="1" applyFill="1" applyBorder="1"/>
    <xf numFmtId="1" fontId="0" fillId="8" borderId="3" xfId="0" applyNumberFormat="1" applyFont="1" applyFill="1" applyBorder="1"/>
    <xf numFmtId="4" fontId="6" fillId="3" borderId="4" xfId="0" applyNumberFormat="1" applyFont="1" applyFill="1" applyBorder="1" applyAlignment="1">
      <alignment horizontal="right"/>
    </xf>
    <xf numFmtId="4" fontId="6" fillId="6" borderId="4" xfId="0" applyNumberFormat="1" applyFont="1" applyFill="1" applyBorder="1" applyAlignment="1">
      <alignment horizontal="right"/>
    </xf>
    <xf numFmtId="4" fontId="6" fillId="6" borderId="3" xfId="0" applyNumberFormat="1" applyFont="1" applyFill="1" applyBorder="1" applyAlignment="1">
      <alignment horizontal="right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0" fillId="0" borderId="0" xfId="0" applyFill="1"/>
    <xf numFmtId="0" fontId="19" fillId="8" borderId="1" xfId="0" applyNumberFormat="1" applyFont="1" applyFill="1" applyBorder="1" applyAlignment="1" applyProtection="1">
      <alignment horizontal="left" vertical="center" wrapText="1" indent="1"/>
    </xf>
    <xf numFmtId="0" fontId="19" fillId="8" borderId="2" xfId="0" applyNumberFormat="1" applyFont="1" applyFill="1" applyBorder="1" applyAlignment="1" applyProtection="1">
      <alignment horizontal="left" vertical="center" wrapText="1" indent="1"/>
    </xf>
    <xf numFmtId="0" fontId="19" fillId="8" borderId="4" xfId="0" applyNumberFormat="1" applyFont="1" applyFill="1" applyBorder="1" applyAlignment="1" applyProtection="1">
      <alignment horizontal="left" vertical="center" wrapText="1" indent="1"/>
    </xf>
    <xf numFmtId="0" fontId="19" fillId="4" borderId="1" xfId="0" applyNumberFormat="1" applyFont="1" applyFill="1" applyBorder="1" applyAlignment="1" applyProtection="1">
      <alignment horizontal="left" vertical="center" wrapText="1" indent="1"/>
    </xf>
    <xf numFmtId="0" fontId="19" fillId="4" borderId="2" xfId="0" applyNumberFormat="1" applyFont="1" applyFill="1" applyBorder="1" applyAlignment="1" applyProtection="1">
      <alignment horizontal="left" vertical="center" wrapText="1" indent="1"/>
    </xf>
    <xf numFmtId="0" fontId="19" fillId="4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43" fontId="3" fillId="3" borderId="4" xfId="1" applyFont="1" applyFill="1" applyBorder="1" applyAlignment="1">
      <alignment horizontal="right"/>
    </xf>
    <xf numFmtId="43" fontId="3" fillId="5" borderId="4" xfId="1" applyFont="1" applyFill="1" applyBorder="1" applyAlignment="1">
      <alignment horizontal="right"/>
    </xf>
    <xf numFmtId="43" fontId="3" fillId="2" borderId="4" xfId="1" applyFont="1" applyFill="1" applyBorder="1" applyAlignment="1">
      <alignment horizontal="right"/>
    </xf>
    <xf numFmtId="3" fontId="19" fillId="4" borderId="3" xfId="0" applyNumberFormat="1" applyFont="1" applyFill="1" applyBorder="1" applyAlignment="1">
      <alignment horizontal="right"/>
    </xf>
    <xf numFmtId="3" fontId="19" fillId="8" borderId="3" xfId="0" applyNumberFormat="1" applyFont="1" applyFill="1" applyBorder="1" applyAlignment="1">
      <alignment horizontal="right"/>
    </xf>
    <xf numFmtId="43" fontId="3" fillId="10" borderId="3" xfId="1" applyFont="1" applyFill="1" applyBorder="1" applyAlignment="1">
      <alignment horizontal="right"/>
    </xf>
    <xf numFmtId="43" fontId="3" fillId="8" borderId="3" xfId="1" applyFont="1" applyFill="1" applyBorder="1" applyAlignment="1">
      <alignment horizontal="right"/>
    </xf>
    <xf numFmtId="43" fontId="3" fillId="4" borderId="3" xfId="1" applyFont="1" applyFill="1" applyBorder="1" applyAlignment="1">
      <alignment horizontal="right"/>
    </xf>
    <xf numFmtId="43" fontId="3" fillId="5" borderId="3" xfId="1" applyFont="1" applyFill="1" applyBorder="1" applyAlignment="1">
      <alignment horizontal="right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19" fillId="2" borderId="14" xfId="0" applyNumberFormat="1" applyFont="1" applyFill="1" applyBorder="1" applyAlignment="1" applyProtection="1">
      <alignment horizontal="left" vertical="center" wrapText="1"/>
    </xf>
    <xf numFmtId="4" fontId="7" fillId="0" borderId="4" xfId="0" applyNumberFormat="1" applyFont="1" applyFill="1" applyBorder="1" applyAlignment="1" applyProtection="1">
      <alignment vertical="center" wrapText="1"/>
    </xf>
    <xf numFmtId="0" fontId="3" fillId="5" borderId="1" xfId="0" applyNumberFormat="1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 indent="1"/>
    </xf>
    <xf numFmtId="0" fontId="3" fillId="5" borderId="4" xfId="0" applyFont="1" applyFill="1" applyBorder="1" applyAlignment="1">
      <alignment horizontal="left" vertical="center" wrapText="1" indent="1"/>
    </xf>
    <xf numFmtId="4" fontId="3" fillId="5" borderId="3" xfId="0" applyNumberFormat="1" applyFont="1" applyFill="1" applyBorder="1" applyAlignment="1">
      <alignment horizontal="left" vertical="center" wrapText="1"/>
    </xf>
    <xf numFmtId="1" fontId="3" fillId="5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4" fontId="3" fillId="2" borderId="3" xfId="0" applyNumberFormat="1" applyFont="1" applyFill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3" fontId="28" fillId="15" borderId="16" xfId="0" applyNumberFormat="1" applyFont="1" applyFill="1" applyBorder="1" applyAlignment="1">
      <alignment horizontal="right"/>
    </xf>
    <xf numFmtId="4" fontId="28" fillId="14" borderId="16" xfId="0" applyNumberFormat="1" applyFont="1" applyFill="1" applyBorder="1" applyAlignment="1">
      <alignment horizontal="left" vertical="center" wrapText="1"/>
    </xf>
    <xf numFmtId="1" fontId="3" fillId="8" borderId="3" xfId="0" applyNumberFormat="1" applyFont="1" applyFill="1" applyBorder="1" applyAlignment="1" applyProtection="1">
      <alignment horizontal="center" vertical="center" wrapText="1"/>
    </xf>
    <xf numFmtId="1" fontId="3" fillId="0" borderId="3" xfId="0" applyNumberFormat="1" applyFont="1" applyFill="1" applyBorder="1" applyAlignment="1" applyProtection="1">
      <alignment horizontal="center" vertical="center" wrapText="1"/>
    </xf>
    <xf numFmtId="3" fontId="28" fillId="13" borderId="16" xfId="0" applyNumberFormat="1" applyFont="1" applyFill="1" applyBorder="1" applyAlignment="1">
      <alignment horizontal="right"/>
    </xf>
    <xf numFmtId="4" fontId="28" fillId="13" borderId="16" xfId="0" applyNumberFormat="1" applyFont="1" applyFill="1" applyBorder="1" applyAlignment="1">
      <alignment horizontal="right"/>
    </xf>
    <xf numFmtId="4" fontId="28" fillId="0" borderId="16" xfId="0" applyNumberFormat="1" applyFont="1" applyBorder="1" applyAlignment="1">
      <alignment horizontal="left" vertical="center" wrapText="1"/>
    </xf>
    <xf numFmtId="4" fontId="28" fillId="15" borderId="16" xfId="0" applyNumberFormat="1" applyFont="1" applyFill="1" applyBorder="1" applyAlignment="1">
      <alignment horizontal="right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3" fillId="0" borderId="3" xfId="0" applyNumberFormat="1" applyFont="1" applyFill="1" applyBorder="1" applyAlignment="1" applyProtection="1">
      <alignment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43" fontId="18" fillId="3" borderId="3" xfId="1" applyFont="1" applyFill="1" applyBorder="1" applyAlignment="1">
      <alignment horizontal="right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12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9" fillId="0" borderId="1" xfId="0" quotePrefix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11" fillId="0" borderId="0" xfId="0" applyFont="1" applyBorder="1" applyAlignment="1">
      <alignment wrapText="1"/>
    </xf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9" fillId="2" borderId="0" xfId="0" quotePrefix="1" applyNumberFormat="1" applyFont="1" applyFill="1" applyBorder="1" applyAlignment="1" applyProtection="1">
      <alignment horizontal="left" vertical="center" wrapText="1"/>
    </xf>
    <xf numFmtId="0" fontId="7" fillId="2" borderId="0" xfId="0" applyNumberFormat="1" applyFont="1" applyFill="1" applyBorder="1" applyAlignment="1" applyProtection="1">
      <alignment vertical="center" wrapText="1"/>
    </xf>
    <xf numFmtId="0" fontId="15" fillId="2" borderId="0" xfId="0" quotePrefix="1" applyFont="1" applyFill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7" fillId="2" borderId="5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3" fillId="0" borderId="1" xfId="0" quotePrefix="1" applyFont="1" applyBorder="1" applyAlignment="1">
      <alignment horizontal="center" wrapText="1"/>
    </xf>
    <xf numFmtId="0" fontId="3" fillId="0" borderId="2" xfId="0" quotePrefix="1" applyFont="1" applyBorder="1" applyAlignment="1">
      <alignment horizontal="center" wrapText="1"/>
    </xf>
    <xf numFmtId="0" fontId="3" fillId="0" borderId="4" xfId="0" quotePrefix="1" applyFont="1" applyBorder="1" applyAlignment="1">
      <alignment horizont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3" fontId="6" fillId="2" borderId="1" xfId="0" applyNumberFormat="1" applyFont="1" applyFill="1" applyBorder="1" applyAlignment="1">
      <alignment horizontal="center" wrapText="1"/>
    </xf>
    <xf numFmtId="3" fontId="6" fillId="2" borderId="2" xfId="0" applyNumberFormat="1" applyFont="1" applyFill="1" applyBorder="1" applyAlignment="1">
      <alignment horizontal="center" wrapText="1"/>
    </xf>
    <xf numFmtId="3" fontId="6" fillId="2" borderId="4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19" fillId="4" borderId="6" xfId="0" applyNumberFormat="1" applyFont="1" applyFill="1" applyBorder="1" applyAlignment="1" applyProtection="1">
      <alignment horizontal="left" vertical="center" wrapText="1" indent="1"/>
    </xf>
    <xf numFmtId="0" fontId="3" fillId="10" borderId="3" xfId="0" applyNumberFormat="1" applyFont="1" applyFill="1" applyBorder="1" applyAlignment="1" applyProtection="1">
      <alignment horizontal="left" vertical="center" wrapText="1"/>
    </xf>
    <xf numFmtId="0" fontId="3" fillId="8" borderId="6" xfId="0" applyNumberFormat="1" applyFont="1" applyFill="1" applyBorder="1" applyAlignment="1" applyProtection="1">
      <alignment horizontal="left" vertical="center" wrapText="1"/>
    </xf>
    <xf numFmtId="0" fontId="3" fillId="4" borderId="1" xfId="0" applyNumberFormat="1" applyFont="1" applyFill="1" applyBorder="1" applyAlignment="1" applyProtection="1">
      <alignment horizontal="left" vertical="center" wrapText="1"/>
    </xf>
    <xf numFmtId="0" fontId="3" fillId="4" borderId="2" xfId="0" applyNumberFormat="1" applyFont="1" applyFill="1" applyBorder="1" applyAlignment="1" applyProtection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19" fillId="10" borderId="3" xfId="0" applyNumberFormat="1" applyFont="1" applyFill="1" applyBorder="1" applyAlignment="1" applyProtection="1">
      <alignment horizontal="left" vertical="center" wrapText="1" indent="1"/>
    </xf>
    <xf numFmtId="0" fontId="19" fillId="8" borderId="7" xfId="0" applyNumberFormat="1" applyFont="1" applyFill="1" applyBorder="1" applyAlignment="1" applyProtection="1">
      <alignment horizontal="left" vertical="center" wrapText="1" indent="1"/>
    </xf>
    <xf numFmtId="0" fontId="19" fillId="8" borderId="3" xfId="0" applyNumberFormat="1" applyFont="1" applyFill="1" applyBorder="1" applyAlignment="1" applyProtection="1">
      <alignment horizontal="left" vertical="center" wrapText="1" indent="1"/>
    </xf>
    <xf numFmtId="0" fontId="19" fillId="10" borderId="11" xfId="0" applyNumberFormat="1" applyFont="1" applyFill="1" applyBorder="1" applyAlignment="1" applyProtection="1">
      <alignment horizontal="left" vertical="center" wrapText="1" indent="1"/>
    </xf>
    <xf numFmtId="0" fontId="19" fillId="5" borderId="3" xfId="0" applyNumberFormat="1" applyFont="1" applyFill="1" applyBorder="1" applyAlignment="1" applyProtection="1">
      <alignment horizontal="left" vertical="center" wrapText="1" indent="1"/>
    </xf>
    <xf numFmtId="0" fontId="18" fillId="3" borderId="11" xfId="0" applyNumberFormat="1" applyFont="1" applyFill="1" applyBorder="1" applyAlignment="1" applyProtection="1">
      <alignment horizontal="left" vertical="center" wrapText="1" indent="1"/>
    </xf>
    <xf numFmtId="0" fontId="19" fillId="5" borderId="11" xfId="0" applyNumberFormat="1" applyFont="1" applyFill="1" applyBorder="1" applyAlignment="1" applyProtection="1">
      <alignment horizontal="left" vertical="center" wrapText="1" indent="1"/>
    </xf>
    <xf numFmtId="0" fontId="18" fillId="3" borderId="7" xfId="0" applyNumberFormat="1" applyFont="1" applyFill="1" applyBorder="1" applyAlignment="1" applyProtection="1">
      <alignment horizontal="left" vertical="center" wrapText="1" indent="1"/>
    </xf>
    <xf numFmtId="0" fontId="19" fillId="4" borderId="3" xfId="0" applyNumberFormat="1" applyFont="1" applyFill="1" applyBorder="1" applyAlignment="1" applyProtection="1">
      <alignment horizontal="left" vertical="center" wrapText="1" inden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19" fillId="2" borderId="1" xfId="0" applyNumberFormat="1" applyFont="1" applyFill="1" applyBorder="1" applyAlignment="1" applyProtection="1">
      <alignment horizontal="left" vertical="center" wrapText="1"/>
    </xf>
    <xf numFmtId="0" fontId="19" fillId="2" borderId="2" xfId="0" applyNumberFormat="1" applyFont="1" applyFill="1" applyBorder="1" applyAlignment="1" applyProtection="1">
      <alignment horizontal="left" vertical="center" wrapText="1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8" fillId="3" borderId="1" xfId="0" applyNumberFormat="1" applyFont="1" applyFill="1" applyBorder="1" applyAlignment="1" applyProtection="1">
      <alignment horizontal="left" vertical="center" wrapText="1" indent="1"/>
    </xf>
    <xf numFmtId="0" fontId="18" fillId="3" borderId="2" xfId="0" applyNumberFormat="1" applyFont="1" applyFill="1" applyBorder="1" applyAlignment="1" applyProtection="1">
      <alignment horizontal="left" vertical="center" wrapText="1" indent="1"/>
    </xf>
    <xf numFmtId="0" fontId="18" fillId="3" borderId="4" xfId="0" applyNumberFormat="1" applyFont="1" applyFill="1" applyBorder="1" applyAlignment="1" applyProtection="1">
      <alignment horizontal="left" vertical="center" wrapText="1" indent="1"/>
    </xf>
    <xf numFmtId="0" fontId="19" fillId="8" borderId="6" xfId="0" applyNumberFormat="1" applyFont="1" applyFill="1" applyBorder="1" applyAlignment="1" applyProtection="1">
      <alignment horizontal="left" vertical="center" wrapText="1" indent="1"/>
    </xf>
    <xf numFmtId="0" fontId="19" fillId="10" borderId="1" xfId="0" applyNumberFormat="1" applyFont="1" applyFill="1" applyBorder="1" applyAlignment="1" applyProtection="1">
      <alignment horizontal="left" vertical="center" wrapText="1" indent="1"/>
    </xf>
    <xf numFmtId="0" fontId="19" fillId="10" borderId="2" xfId="0" applyNumberFormat="1" applyFont="1" applyFill="1" applyBorder="1" applyAlignment="1" applyProtection="1">
      <alignment horizontal="left" vertical="center" wrapText="1" indent="1"/>
    </xf>
    <xf numFmtId="0" fontId="19" fillId="10" borderId="4" xfId="0" applyNumberFormat="1" applyFont="1" applyFill="1" applyBorder="1" applyAlignment="1" applyProtection="1">
      <alignment horizontal="left" vertical="center" wrapText="1" indent="1"/>
    </xf>
    <xf numFmtId="0" fontId="19" fillId="8" borderId="1" xfId="0" applyNumberFormat="1" applyFont="1" applyFill="1" applyBorder="1" applyAlignment="1" applyProtection="1">
      <alignment horizontal="left" vertical="center" wrapText="1" indent="1"/>
    </xf>
    <xf numFmtId="0" fontId="19" fillId="8" borderId="2" xfId="0" applyNumberFormat="1" applyFont="1" applyFill="1" applyBorder="1" applyAlignment="1" applyProtection="1">
      <alignment horizontal="left" vertical="center" wrapText="1" indent="1"/>
    </xf>
    <xf numFmtId="0" fontId="19" fillId="8" borderId="4" xfId="0" applyNumberFormat="1" applyFont="1" applyFill="1" applyBorder="1" applyAlignment="1" applyProtection="1">
      <alignment horizontal="left" vertical="center" wrapText="1" indent="1"/>
    </xf>
    <xf numFmtId="0" fontId="19" fillId="4" borderId="1" xfId="0" applyNumberFormat="1" applyFont="1" applyFill="1" applyBorder="1" applyAlignment="1" applyProtection="1">
      <alignment horizontal="left" vertical="center" wrapText="1" indent="1"/>
    </xf>
    <xf numFmtId="0" fontId="19" fillId="4" borderId="2" xfId="0" applyNumberFormat="1" applyFont="1" applyFill="1" applyBorder="1" applyAlignment="1" applyProtection="1">
      <alignment horizontal="left" vertical="center" wrapText="1" indent="1"/>
    </xf>
    <xf numFmtId="0" fontId="19" fillId="4" borderId="4" xfId="0" applyNumberFormat="1" applyFont="1" applyFill="1" applyBorder="1" applyAlignment="1" applyProtection="1">
      <alignment horizontal="left" vertical="center" wrapText="1" indent="1"/>
    </xf>
    <xf numFmtId="0" fontId="3" fillId="10" borderId="8" xfId="0" applyNumberFormat="1" applyFont="1" applyFill="1" applyBorder="1" applyAlignment="1" applyProtection="1">
      <alignment horizontal="left" vertical="center" wrapText="1" indent="1"/>
    </xf>
    <xf numFmtId="0" fontId="3" fillId="10" borderId="9" xfId="0" applyNumberFormat="1" applyFont="1" applyFill="1" applyBorder="1" applyAlignment="1" applyProtection="1">
      <alignment horizontal="left" vertical="center" wrapText="1" indent="1"/>
    </xf>
    <xf numFmtId="0" fontId="3" fillId="10" borderId="10" xfId="0" applyNumberFormat="1" applyFont="1" applyFill="1" applyBorder="1" applyAlignment="1" applyProtection="1">
      <alignment horizontal="left" vertical="center" wrapText="1" indent="1"/>
    </xf>
    <xf numFmtId="0" fontId="18" fillId="3" borderId="14" xfId="0" applyNumberFormat="1" applyFont="1" applyFill="1" applyBorder="1" applyAlignment="1" applyProtection="1">
      <alignment horizontal="left" vertical="center" wrapText="1" indent="1"/>
    </xf>
    <xf numFmtId="0" fontId="18" fillId="3" borderId="5" xfId="0" applyNumberFormat="1" applyFont="1" applyFill="1" applyBorder="1" applyAlignment="1" applyProtection="1">
      <alignment horizontal="left" vertical="center" wrapText="1" indent="1"/>
    </xf>
    <xf numFmtId="0" fontId="18" fillId="3" borderId="15" xfId="0" applyNumberFormat="1" applyFont="1" applyFill="1" applyBorder="1" applyAlignment="1" applyProtection="1">
      <alignment horizontal="left" vertical="center" wrapText="1" indent="1"/>
    </xf>
    <xf numFmtId="0" fontId="18" fillId="7" borderId="1" xfId="0" applyNumberFormat="1" applyFont="1" applyFill="1" applyBorder="1" applyAlignment="1" applyProtection="1">
      <alignment horizontal="left" vertical="center" wrapText="1" indent="1"/>
    </xf>
    <xf numFmtId="0" fontId="18" fillId="7" borderId="2" xfId="0" applyNumberFormat="1" applyFont="1" applyFill="1" applyBorder="1" applyAlignment="1" applyProtection="1">
      <alignment horizontal="left" vertical="center" wrapText="1" indent="1"/>
    </xf>
    <xf numFmtId="0" fontId="18" fillId="7" borderId="4" xfId="0" applyNumberFormat="1" applyFont="1" applyFill="1" applyBorder="1" applyAlignment="1" applyProtection="1">
      <alignment horizontal="left" vertical="center" wrapText="1" indent="1"/>
    </xf>
    <xf numFmtId="0" fontId="19" fillId="10" borderId="8" xfId="0" applyNumberFormat="1" applyFont="1" applyFill="1" applyBorder="1" applyAlignment="1" applyProtection="1">
      <alignment horizontal="left" vertical="center" wrapText="1" indent="1"/>
    </xf>
    <xf numFmtId="0" fontId="19" fillId="10" borderId="9" xfId="0" applyNumberFormat="1" applyFont="1" applyFill="1" applyBorder="1" applyAlignment="1" applyProtection="1">
      <alignment horizontal="left" vertical="center" wrapText="1" indent="1"/>
    </xf>
    <xf numFmtId="0" fontId="19" fillId="10" borderId="10" xfId="0" applyNumberFormat="1" applyFont="1" applyFill="1" applyBorder="1" applyAlignment="1" applyProtection="1">
      <alignment horizontal="left" vertical="center" wrapText="1" indent="1"/>
    </xf>
    <xf numFmtId="0" fontId="3" fillId="4" borderId="14" xfId="0" applyNumberFormat="1" applyFont="1" applyFill="1" applyBorder="1" applyAlignment="1" applyProtection="1">
      <alignment horizontal="left" vertical="center" wrapText="1" indent="1"/>
    </xf>
    <xf numFmtId="0" fontId="3" fillId="4" borderId="5" xfId="0" applyNumberFormat="1" applyFont="1" applyFill="1" applyBorder="1" applyAlignment="1" applyProtection="1">
      <alignment horizontal="left" vertical="center" wrapText="1" indent="1"/>
    </xf>
    <xf numFmtId="0" fontId="3" fillId="4" borderId="15" xfId="0" applyNumberFormat="1" applyFont="1" applyFill="1" applyBorder="1" applyAlignment="1" applyProtection="1">
      <alignment horizontal="left" vertical="center" wrapText="1" indent="1"/>
    </xf>
    <xf numFmtId="0" fontId="3" fillId="8" borderId="1" xfId="0" applyNumberFormat="1" applyFont="1" applyFill="1" applyBorder="1" applyAlignment="1" applyProtection="1">
      <alignment horizontal="left" vertical="center" wrapText="1" indent="1"/>
    </xf>
    <xf numFmtId="0" fontId="3" fillId="8" borderId="2" xfId="0" applyNumberFormat="1" applyFont="1" applyFill="1" applyBorder="1" applyAlignment="1" applyProtection="1">
      <alignment horizontal="left" vertical="center" wrapText="1" indent="1"/>
    </xf>
    <xf numFmtId="0" fontId="3" fillId="8" borderId="4" xfId="0" applyNumberFormat="1" applyFont="1" applyFill="1" applyBorder="1" applyAlignment="1" applyProtection="1">
      <alignment horizontal="left" vertical="center" wrapText="1" indent="1"/>
    </xf>
    <xf numFmtId="0" fontId="3" fillId="4" borderId="1" xfId="0" applyNumberFormat="1" applyFont="1" applyFill="1" applyBorder="1" applyAlignment="1" applyProtection="1">
      <alignment horizontal="left" vertical="center" wrapText="1" indent="1"/>
    </xf>
    <xf numFmtId="0" fontId="3" fillId="4" borderId="2" xfId="0" applyNumberFormat="1" applyFont="1" applyFill="1" applyBorder="1" applyAlignment="1" applyProtection="1">
      <alignment horizontal="left" vertical="center" wrapText="1" indent="1"/>
    </xf>
    <xf numFmtId="0" fontId="3" fillId="4" borderId="4" xfId="0" applyNumberFormat="1" applyFont="1" applyFill="1" applyBorder="1" applyAlignment="1" applyProtection="1">
      <alignment horizontal="left" vertical="center" wrapText="1" indent="1"/>
    </xf>
    <xf numFmtId="0" fontId="3" fillId="5" borderId="1" xfId="0" applyNumberFormat="1" applyFont="1" applyFill="1" applyBorder="1" applyAlignment="1" applyProtection="1">
      <alignment horizontal="left" vertical="center" wrapText="1" indent="1"/>
    </xf>
    <xf numFmtId="0" fontId="3" fillId="5" borderId="2" xfId="0" applyNumberFormat="1" applyFont="1" applyFill="1" applyBorder="1" applyAlignment="1" applyProtection="1">
      <alignment horizontal="left" vertical="center" wrapText="1" indent="1"/>
    </xf>
    <xf numFmtId="0" fontId="3" fillId="5" borderId="4" xfId="0" applyNumberFormat="1" applyFont="1" applyFill="1" applyBorder="1" applyAlignment="1" applyProtection="1">
      <alignment horizontal="left" vertical="center" wrapText="1" indent="1"/>
    </xf>
    <xf numFmtId="0" fontId="3" fillId="10" borderId="1" xfId="0" applyNumberFormat="1" applyFont="1" applyFill="1" applyBorder="1" applyAlignment="1" applyProtection="1">
      <alignment horizontal="left" vertical="center" wrapText="1" indent="1"/>
    </xf>
    <xf numFmtId="0" fontId="3" fillId="10" borderId="2" xfId="0" applyNumberFormat="1" applyFont="1" applyFill="1" applyBorder="1" applyAlignment="1" applyProtection="1">
      <alignment horizontal="left" vertical="center" wrapText="1" indent="1"/>
    </xf>
    <xf numFmtId="0" fontId="3" fillId="10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8" fillId="14" borderId="16" xfId="0" applyFont="1" applyFill="1" applyBorder="1" applyAlignment="1">
      <alignment horizontal="left" vertical="center" wrapText="1"/>
    </xf>
    <xf numFmtId="0" fontId="28" fillId="0" borderId="17" xfId="0" applyFont="1" applyBorder="1" applyAlignment="1">
      <alignment horizontal="left" vertical="center" wrapText="1"/>
    </xf>
    <xf numFmtId="0" fontId="28" fillId="0" borderId="18" xfId="0" applyFont="1" applyBorder="1" applyAlignment="1">
      <alignment horizontal="left" vertical="center" wrapText="1"/>
    </xf>
    <xf numFmtId="0" fontId="28" fillId="0" borderId="19" xfId="0" applyFont="1" applyBorder="1" applyAlignment="1">
      <alignment horizontal="left" vertical="center" wrapText="1"/>
    </xf>
    <xf numFmtId="0" fontId="6" fillId="2" borderId="6" xfId="0" applyNumberFormat="1" applyFont="1" applyFill="1" applyBorder="1" applyAlignment="1" applyProtection="1">
      <alignment horizontal="center" vertical="center" wrapText="1"/>
    </xf>
    <xf numFmtId="0" fontId="3" fillId="4" borderId="6" xfId="0" applyNumberFormat="1" applyFont="1" applyFill="1" applyBorder="1" applyAlignment="1" applyProtection="1">
      <alignment horizontal="left" vertical="center" wrapText="1" indent="1"/>
    </xf>
    <xf numFmtId="0" fontId="6" fillId="7" borderId="7" xfId="0" applyNumberFormat="1" applyFont="1" applyFill="1" applyBorder="1" applyAlignment="1" applyProtection="1">
      <alignment horizontal="left" vertical="center" wrapText="1"/>
    </xf>
    <xf numFmtId="0" fontId="6" fillId="3" borderId="6" xfId="0" applyNumberFormat="1" applyFont="1" applyFill="1" applyBorder="1" applyAlignment="1" applyProtection="1">
      <alignment horizontal="left" vertical="center" wrapText="1"/>
    </xf>
    <xf numFmtId="0" fontId="3" fillId="8" borderId="3" xfId="0" applyNumberFormat="1" applyFont="1" applyFill="1" applyBorder="1" applyAlignment="1" applyProtection="1">
      <alignment horizontal="left" vertical="center" wrapText="1"/>
    </xf>
    <xf numFmtId="0" fontId="6" fillId="3" borderId="3" xfId="0" applyNumberFormat="1" applyFont="1" applyFill="1" applyBorder="1" applyAlignment="1" applyProtection="1">
      <alignment horizontal="left" vertical="center" wrapText="1"/>
    </xf>
  </cellXfs>
  <cellStyles count="11">
    <cellStyle name="Normalno" xfId="0" builtinId="0"/>
    <cellStyle name="Normalno 2" xfId="5" xr:uid="{EDF8C45D-F30F-49E6-97B7-D1207C34A2D6}"/>
    <cellStyle name="Normalno 3" xfId="6" xr:uid="{DF0F50C0-170D-4794-825A-3A3098CD4028}"/>
    <cellStyle name="Normalno 4" xfId="2" xr:uid="{A80E135B-9313-419D-A23D-AB22B27BA1A2}"/>
    <cellStyle name="Normalno 4 2" xfId="10" xr:uid="{33870656-44F4-444B-A16B-F41A2C77F202}"/>
    <cellStyle name="Obično_List1" xfId="3" xr:uid="{B89FDD72-B206-4DB4-BEC1-8D74BFBD1EDD}"/>
    <cellStyle name="Obično_List4" xfId="4" xr:uid="{1F7D3F60-532F-477B-88E0-8A43ACEB7457}"/>
    <cellStyle name="Obično_List5" xfId="8" xr:uid="{45FA8FA4-3DC6-4BD4-8CB9-A3F7810FE5AA}"/>
    <cellStyle name="Obično_List6" xfId="7" xr:uid="{CB1ED8EA-121D-46CE-9E1E-223B565EF487}"/>
    <cellStyle name="Zarez" xfId="1" builtinId="3"/>
    <cellStyle name="Zarez 2" xfId="9" xr:uid="{741F8E8F-D844-471A-80AC-5637FBE37E79}"/>
  </cellStyles>
  <dxfs count="0"/>
  <tableStyles count="0" defaultTableStyle="TableStyleMedium2" defaultPivotStyle="PivotStyleLight16"/>
  <colors>
    <mruColors>
      <color rgb="FFF2CE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4"/>
  <sheetViews>
    <sheetView topLeftCell="A4" workbookViewId="0">
      <selection activeCell="G11" sqref="G11"/>
    </sheetView>
  </sheetViews>
  <sheetFormatPr defaultRowHeight="15" x14ac:dyDescent="0.25"/>
  <cols>
    <col min="5" max="9" width="25.28515625" customWidth="1"/>
    <col min="10" max="10" width="15.7109375" customWidth="1"/>
    <col min="11" max="11" width="14.140625" customWidth="1"/>
    <col min="12" max="12" width="12" customWidth="1"/>
  </cols>
  <sheetData>
    <row r="1" spans="1:11" ht="42" customHeight="1" x14ac:dyDescent="0.25">
      <c r="A1" s="570" t="s">
        <v>254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</row>
    <row r="2" spans="1:11" ht="18" customHeight="1" x14ac:dyDescent="0.25">
      <c r="A2" s="570" t="s">
        <v>216</v>
      </c>
      <c r="B2" s="570"/>
      <c r="C2" s="570"/>
      <c r="D2" s="570"/>
      <c r="E2" s="306"/>
      <c r="F2" s="19"/>
      <c r="G2" s="19"/>
      <c r="H2" s="19"/>
      <c r="I2" s="19"/>
      <c r="J2" s="19"/>
      <c r="K2" s="19"/>
    </row>
    <row r="3" spans="1:11" ht="15.75" x14ac:dyDescent="0.25">
      <c r="A3" s="570" t="s">
        <v>12</v>
      </c>
      <c r="B3" s="570"/>
      <c r="C3" s="570"/>
      <c r="D3" s="570"/>
      <c r="E3" s="570"/>
      <c r="F3" s="570"/>
      <c r="G3" s="570"/>
      <c r="H3" s="570"/>
      <c r="I3" s="588"/>
      <c r="J3" s="588"/>
      <c r="K3" s="60"/>
    </row>
    <row r="4" spans="1:11" ht="18" x14ac:dyDescent="0.25">
      <c r="A4" s="19"/>
      <c r="B4" s="19"/>
      <c r="C4" s="19"/>
      <c r="D4" s="19"/>
      <c r="E4" s="19"/>
      <c r="F4" s="19"/>
      <c r="G4" s="19"/>
      <c r="H4" s="19"/>
      <c r="I4" s="3"/>
      <c r="J4" s="3"/>
      <c r="K4" s="3"/>
    </row>
    <row r="5" spans="1:11" ht="33" customHeight="1" x14ac:dyDescent="0.25">
      <c r="A5" s="570" t="s">
        <v>231</v>
      </c>
      <c r="B5" s="571"/>
      <c r="C5" s="571"/>
      <c r="D5" s="571"/>
      <c r="E5" s="571"/>
      <c r="F5" s="571"/>
      <c r="G5" s="571"/>
      <c r="H5" s="571"/>
      <c r="I5" s="571"/>
      <c r="J5" s="571"/>
      <c r="K5" s="59"/>
    </row>
    <row r="6" spans="1:11" x14ac:dyDescent="0.25">
      <c r="A6" s="584" t="s">
        <v>229</v>
      </c>
      <c r="B6" s="584"/>
      <c r="C6" s="584"/>
      <c r="D6" s="584"/>
      <c r="E6" s="584"/>
      <c r="F6" s="4"/>
      <c r="G6" s="4"/>
      <c r="H6" s="4"/>
      <c r="I6" s="4"/>
      <c r="J6" s="27"/>
      <c r="K6" s="61"/>
    </row>
    <row r="7" spans="1:11" ht="25.5" customHeight="1" x14ac:dyDescent="0.25">
      <c r="A7" s="592" t="s">
        <v>122</v>
      </c>
      <c r="B7" s="593"/>
      <c r="C7" s="593"/>
      <c r="D7" s="593"/>
      <c r="E7" s="594"/>
      <c r="F7" s="1" t="s">
        <v>255</v>
      </c>
      <c r="G7" s="1" t="s">
        <v>250</v>
      </c>
      <c r="H7" s="1" t="s">
        <v>251</v>
      </c>
      <c r="I7" s="1" t="s">
        <v>256</v>
      </c>
      <c r="J7" s="1" t="s">
        <v>117</v>
      </c>
      <c r="K7" s="1" t="s">
        <v>235</v>
      </c>
    </row>
    <row r="8" spans="1:11" x14ac:dyDescent="0.25">
      <c r="A8" s="595">
        <v>1</v>
      </c>
      <c r="B8" s="596"/>
      <c r="C8" s="596"/>
      <c r="D8" s="596"/>
      <c r="E8" s="597"/>
      <c r="F8" s="71">
        <v>2</v>
      </c>
      <c r="G8" s="71">
        <v>3</v>
      </c>
      <c r="H8" s="71">
        <v>4</v>
      </c>
      <c r="I8" s="71">
        <v>5</v>
      </c>
      <c r="J8" s="71">
        <v>6</v>
      </c>
      <c r="K8" s="71">
        <v>7</v>
      </c>
    </row>
    <row r="9" spans="1:11" x14ac:dyDescent="0.25">
      <c r="A9" s="589" t="s">
        <v>0</v>
      </c>
      <c r="B9" s="569"/>
      <c r="C9" s="569"/>
      <c r="D9" s="569"/>
      <c r="E9" s="590"/>
      <c r="F9" s="308">
        <f>F10+F11</f>
        <v>1537652.41</v>
      </c>
      <c r="G9" s="308">
        <f t="shared" ref="G9:H9" si="0">G10+G11</f>
        <v>1799287</v>
      </c>
      <c r="H9" s="308">
        <f t="shared" si="0"/>
        <v>0</v>
      </c>
      <c r="I9" s="308">
        <f>I10+I11</f>
        <v>1591175.3</v>
      </c>
      <c r="J9" s="103">
        <f t="shared" ref="J9:J15" si="1">SUM(I9/F9*100)</f>
        <v>103.48081852907187</v>
      </c>
      <c r="K9" s="103">
        <f t="shared" ref="K9:K15" si="2">SUM(I9/G9*100)</f>
        <v>88.433657332043197</v>
      </c>
    </row>
    <row r="10" spans="1:11" x14ac:dyDescent="0.25">
      <c r="A10" s="591" t="s">
        <v>22</v>
      </c>
      <c r="B10" s="567"/>
      <c r="C10" s="567"/>
      <c r="D10" s="567"/>
      <c r="E10" s="564"/>
      <c r="F10" s="309">
        <v>1537652.41</v>
      </c>
      <c r="G10" s="309">
        <v>1799287</v>
      </c>
      <c r="H10" s="309"/>
      <c r="I10" s="309">
        <v>1591175.3</v>
      </c>
      <c r="J10" s="26">
        <f t="shared" si="1"/>
        <v>103.48081852907187</v>
      </c>
      <c r="K10" s="35">
        <f t="shared" si="2"/>
        <v>88.433657332043197</v>
      </c>
    </row>
    <row r="11" spans="1:11" x14ac:dyDescent="0.25">
      <c r="A11" s="565" t="s">
        <v>23</v>
      </c>
      <c r="B11" s="564"/>
      <c r="C11" s="564"/>
      <c r="D11" s="564"/>
      <c r="E11" s="564"/>
      <c r="F11" s="309"/>
      <c r="G11" s="309"/>
      <c r="H11" s="309"/>
      <c r="I11" s="309"/>
      <c r="J11" s="26" t="e">
        <f t="shared" si="1"/>
        <v>#DIV/0!</v>
      </c>
      <c r="K11" s="35" t="e">
        <f t="shared" si="2"/>
        <v>#DIV/0!</v>
      </c>
    </row>
    <row r="12" spans="1:11" x14ac:dyDescent="0.25">
      <c r="A12" s="28" t="s">
        <v>1</v>
      </c>
      <c r="B12" s="30"/>
      <c r="C12" s="30"/>
      <c r="D12" s="30"/>
      <c r="E12" s="30"/>
      <c r="F12" s="308">
        <f>F13+F14</f>
        <v>1528456.95</v>
      </c>
      <c r="G12" s="308">
        <f t="shared" ref="G12:I12" si="3">G13+G14</f>
        <v>1799287</v>
      </c>
      <c r="H12" s="308">
        <f t="shared" si="3"/>
        <v>0</v>
      </c>
      <c r="I12" s="308">
        <f t="shared" si="3"/>
        <v>1710724.76</v>
      </c>
      <c r="J12" s="103">
        <f t="shared" si="1"/>
        <v>111.92495542645149</v>
      </c>
      <c r="K12" s="103">
        <f t="shared" si="2"/>
        <v>95.077925867301886</v>
      </c>
    </row>
    <row r="13" spans="1:11" x14ac:dyDescent="0.25">
      <c r="A13" s="566" t="s">
        <v>24</v>
      </c>
      <c r="B13" s="567"/>
      <c r="C13" s="567"/>
      <c r="D13" s="567"/>
      <c r="E13" s="567"/>
      <c r="F13" s="309">
        <v>1495622.96</v>
      </c>
      <c r="G13" s="309">
        <v>1714085</v>
      </c>
      <c r="H13" s="309"/>
      <c r="I13" s="309">
        <v>1687206.37</v>
      </c>
      <c r="J13" s="471">
        <f t="shared" si="1"/>
        <v>112.8096061055388</v>
      </c>
      <c r="K13" s="35">
        <f t="shared" si="2"/>
        <v>98.431896317860563</v>
      </c>
    </row>
    <row r="14" spans="1:11" x14ac:dyDescent="0.25">
      <c r="A14" s="563" t="s">
        <v>25</v>
      </c>
      <c r="B14" s="564"/>
      <c r="C14" s="564"/>
      <c r="D14" s="564"/>
      <c r="E14" s="564"/>
      <c r="F14" s="427">
        <v>32833.99</v>
      </c>
      <c r="G14" s="427">
        <v>85202</v>
      </c>
      <c r="H14" s="427"/>
      <c r="I14" s="427">
        <v>23518.39</v>
      </c>
      <c r="J14" s="471">
        <f t="shared" si="1"/>
        <v>71.628181649564979</v>
      </c>
      <c r="K14" s="35">
        <f t="shared" si="2"/>
        <v>27.603096171451373</v>
      </c>
    </row>
    <row r="15" spans="1:11" x14ac:dyDescent="0.25">
      <c r="A15" s="568" t="s">
        <v>36</v>
      </c>
      <c r="B15" s="569"/>
      <c r="C15" s="569"/>
      <c r="D15" s="569"/>
      <c r="E15" s="569"/>
      <c r="F15" s="308">
        <f>F9-F12</f>
        <v>9195.4599999999627</v>
      </c>
      <c r="G15" s="308">
        <f t="shared" ref="G15:I15" si="4">G9-G12</f>
        <v>0</v>
      </c>
      <c r="H15" s="308">
        <f t="shared" si="4"/>
        <v>0</v>
      </c>
      <c r="I15" s="308">
        <f t="shared" si="4"/>
        <v>-119549.45999999996</v>
      </c>
      <c r="J15" s="472">
        <f t="shared" si="1"/>
        <v>-1300.0922194213279</v>
      </c>
      <c r="K15" s="103" t="e">
        <f t="shared" si="2"/>
        <v>#DIV/0!</v>
      </c>
    </row>
    <row r="16" spans="1:11" ht="18" x14ac:dyDescent="0.25">
      <c r="A16" s="19"/>
      <c r="B16" s="17"/>
      <c r="C16" s="17"/>
      <c r="D16" s="17"/>
      <c r="E16" s="17"/>
      <c r="F16" s="17"/>
      <c r="G16" s="17"/>
      <c r="H16" s="18"/>
      <c r="I16" s="18"/>
      <c r="J16" s="18"/>
      <c r="K16" s="487"/>
    </row>
    <row r="17" spans="1:11" ht="15.75" x14ac:dyDescent="0.25">
      <c r="A17" s="570"/>
      <c r="B17" s="571"/>
      <c r="C17" s="571"/>
      <c r="D17" s="571"/>
      <c r="E17" s="571"/>
      <c r="F17" s="571"/>
      <c r="G17" s="571"/>
      <c r="H17" s="571"/>
      <c r="I17" s="571"/>
      <c r="J17" s="571"/>
      <c r="K17" s="488"/>
    </row>
    <row r="18" spans="1:11" ht="18" customHeight="1" x14ac:dyDescent="0.25">
      <c r="A18" s="584" t="s">
        <v>230</v>
      </c>
      <c r="B18" s="584"/>
      <c r="C18" s="584"/>
      <c r="D18" s="584"/>
      <c r="E18" s="584"/>
      <c r="F18" s="17"/>
      <c r="G18" s="17"/>
      <c r="H18" s="18"/>
      <c r="I18" s="18"/>
      <c r="J18" s="18"/>
      <c r="K18" s="487"/>
    </row>
    <row r="19" spans="1:11" ht="25.5" x14ac:dyDescent="0.25">
      <c r="A19" s="22"/>
      <c r="B19" s="23"/>
      <c r="C19" s="23"/>
      <c r="D19" s="73"/>
      <c r="E19" s="24"/>
      <c r="F19" s="1" t="s">
        <v>255</v>
      </c>
      <c r="G19" s="1" t="s">
        <v>250</v>
      </c>
      <c r="H19" s="1" t="s">
        <v>251</v>
      </c>
      <c r="I19" s="1" t="s">
        <v>256</v>
      </c>
      <c r="J19" s="1" t="s">
        <v>117</v>
      </c>
      <c r="K19" s="78" t="s">
        <v>235</v>
      </c>
    </row>
    <row r="20" spans="1:11" x14ac:dyDescent="0.25">
      <c r="A20" s="22"/>
      <c r="B20" s="23"/>
      <c r="C20" s="74"/>
      <c r="D20" s="73">
        <v>1</v>
      </c>
      <c r="E20" s="75"/>
      <c r="F20" s="71">
        <v>2</v>
      </c>
      <c r="G20" s="71">
        <v>3</v>
      </c>
      <c r="H20" s="71">
        <v>4</v>
      </c>
      <c r="I20" s="71">
        <v>5</v>
      </c>
      <c r="J20" s="71">
        <v>6</v>
      </c>
      <c r="K20" s="80">
        <v>7</v>
      </c>
    </row>
    <row r="21" spans="1:11" x14ac:dyDescent="0.25">
      <c r="A21" s="563" t="s">
        <v>26</v>
      </c>
      <c r="B21" s="564"/>
      <c r="C21" s="564"/>
      <c r="D21" s="564"/>
      <c r="E21" s="564"/>
      <c r="F21" s="427"/>
      <c r="G21" s="427"/>
      <c r="H21" s="427"/>
      <c r="I21" s="427"/>
      <c r="J21" s="471" t="e">
        <f>SUM(I21/F21*100)</f>
        <v>#DIV/0!</v>
      </c>
      <c r="K21" s="35" t="e">
        <f>I21/G21*100</f>
        <v>#DIV/0!</v>
      </c>
    </row>
    <row r="22" spans="1:11" x14ac:dyDescent="0.25">
      <c r="A22" s="563" t="s">
        <v>27</v>
      </c>
      <c r="B22" s="564"/>
      <c r="C22" s="564"/>
      <c r="D22" s="564"/>
      <c r="E22" s="564"/>
      <c r="F22" s="427"/>
      <c r="G22" s="427"/>
      <c r="H22" s="427"/>
      <c r="I22" s="427"/>
      <c r="J22" s="471" t="e">
        <f>SUM(I22/F22*100)</f>
        <v>#DIV/0!</v>
      </c>
      <c r="K22" s="35" t="e">
        <f>SUM(I22/G22*100)</f>
        <v>#DIV/0!</v>
      </c>
    </row>
    <row r="23" spans="1:11" ht="15" customHeight="1" x14ac:dyDescent="0.25">
      <c r="A23" s="560" t="s">
        <v>232</v>
      </c>
      <c r="B23" s="561"/>
      <c r="C23" s="561"/>
      <c r="D23" s="561"/>
      <c r="E23" s="562"/>
      <c r="F23" s="308">
        <f>F21-F22</f>
        <v>0</v>
      </c>
      <c r="G23" s="308"/>
      <c r="H23" s="308">
        <f t="shared" ref="H23:I23" si="5">H21-H22</f>
        <v>0</v>
      </c>
      <c r="I23" s="308">
        <f t="shared" si="5"/>
        <v>0</v>
      </c>
      <c r="J23" s="472">
        <v>0</v>
      </c>
      <c r="K23" s="103" t="e">
        <f>SUM(I23/G23*100)</f>
        <v>#DIV/0!</v>
      </c>
    </row>
    <row r="24" spans="1:11" s="100" customFormat="1" ht="15" customHeight="1" x14ac:dyDescent="0.25">
      <c r="A24" s="560" t="s">
        <v>241</v>
      </c>
      <c r="B24" s="561"/>
      <c r="C24" s="561"/>
      <c r="D24" s="561"/>
      <c r="E24" s="562"/>
      <c r="F24" s="308">
        <f>F15+F23</f>
        <v>9195.4599999999627</v>
      </c>
      <c r="G24" s="308"/>
      <c r="H24" s="308"/>
      <c r="I24" s="308">
        <f>I15+I23</f>
        <v>-119549.45999999996</v>
      </c>
      <c r="J24" s="472">
        <f t="shared" ref="J24:J26" si="6">SUM(I24/F24*100)</f>
        <v>-1300.0922194213279</v>
      </c>
      <c r="K24" s="103" t="e">
        <f>SUM(I24/G24*100)</f>
        <v>#DIV/0!</v>
      </c>
    </row>
    <row r="25" spans="1:11" s="100" customFormat="1" x14ac:dyDescent="0.25">
      <c r="A25" s="585" t="s">
        <v>233</v>
      </c>
      <c r="B25" s="586"/>
      <c r="C25" s="586"/>
      <c r="D25" s="586"/>
      <c r="E25" s="587"/>
      <c r="F25" s="309">
        <v>11644.03</v>
      </c>
      <c r="G25" s="309"/>
      <c r="H25" s="309"/>
      <c r="I25" s="309">
        <v>20839.490000000002</v>
      </c>
      <c r="J25" s="471">
        <f t="shared" si="6"/>
        <v>178.97145575887384</v>
      </c>
      <c r="K25" s="26" t="e">
        <f t="shared" ref="K25:K26" si="7">SUM(I25/G25*100)</f>
        <v>#DIV/0!</v>
      </c>
    </row>
    <row r="26" spans="1:11" ht="15" customHeight="1" x14ac:dyDescent="0.25">
      <c r="A26" s="574" t="s">
        <v>234</v>
      </c>
      <c r="B26" s="575"/>
      <c r="C26" s="575"/>
      <c r="D26" s="575"/>
      <c r="E26" s="575"/>
      <c r="F26" s="309">
        <f>F24+F25</f>
        <v>20839.489999999962</v>
      </c>
      <c r="G26" s="309"/>
      <c r="H26" s="309">
        <f>H15+H23</f>
        <v>0</v>
      </c>
      <c r="I26" s="309">
        <f>I24+I25</f>
        <v>-98709.969999999958</v>
      </c>
      <c r="J26" s="471">
        <f t="shared" si="6"/>
        <v>-473.66787766879196</v>
      </c>
      <c r="K26" s="26" t="e">
        <f t="shared" si="7"/>
        <v>#DIV/0!</v>
      </c>
    </row>
    <row r="27" spans="1:11" ht="18" x14ac:dyDescent="0.25">
      <c r="A27" s="16"/>
      <c r="B27" s="17"/>
      <c r="C27" s="17"/>
      <c r="D27" s="17"/>
      <c r="E27" s="17"/>
      <c r="F27" s="17"/>
      <c r="G27" s="17"/>
      <c r="H27" s="18"/>
      <c r="I27" s="18"/>
      <c r="J27" s="18"/>
      <c r="K27" s="18"/>
    </row>
    <row r="28" spans="1:11" ht="15.75" x14ac:dyDescent="0.25">
      <c r="A28" s="570"/>
      <c r="B28" s="576"/>
      <c r="C28" s="576"/>
      <c r="D28" s="576"/>
      <c r="E28" s="576"/>
      <c r="F28" s="576"/>
      <c r="G28" s="576"/>
      <c r="H28" s="576"/>
      <c r="I28" s="576"/>
      <c r="J28" s="576"/>
      <c r="K28" s="69"/>
    </row>
    <row r="29" spans="1:11" ht="15.75" x14ac:dyDescent="0.25">
      <c r="A29" s="581" t="s">
        <v>224</v>
      </c>
      <c r="B29" s="581"/>
      <c r="C29" s="581"/>
      <c r="D29" s="581"/>
      <c r="E29" s="581"/>
      <c r="F29" s="581"/>
      <c r="G29" s="581"/>
      <c r="H29" s="581"/>
      <c r="I29" s="581"/>
      <c r="J29" s="581"/>
      <c r="K29" s="581"/>
    </row>
    <row r="30" spans="1:11" ht="15.75" x14ac:dyDescent="0.25">
      <c r="A30" s="468"/>
      <c r="B30" s="469"/>
      <c r="C30" s="469"/>
      <c r="D30" s="469"/>
      <c r="E30" s="469"/>
      <c r="F30" s="470"/>
      <c r="G30" s="470"/>
      <c r="H30" s="470"/>
      <c r="I30" s="470"/>
      <c r="J30" s="470"/>
      <c r="K30" s="100"/>
    </row>
    <row r="31" spans="1:11" ht="15" customHeight="1" x14ac:dyDescent="0.25">
      <c r="A31" s="582" t="s">
        <v>225</v>
      </c>
      <c r="B31" s="582"/>
      <c r="C31" s="582"/>
      <c r="D31" s="582"/>
      <c r="E31" s="582"/>
      <c r="F31" s="582"/>
      <c r="G31" s="582"/>
      <c r="H31" s="582"/>
      <c r="I31" s="582"/>
      <c r="J31" s="582"/>
      <c r="K31" s="582"/>
    </row>
    <row r="32" spans="1:11" ht="15" customHeight="1" x14ac:dyDescent="0.25">
      <c r="A32" s="582" t="s">
        <v>226</v>
      </c>
      <c r="B32" s="582"/>
      <c r="C32" s="582"/>
      <c r="D32" s="582"/>
      <c r="E32" s="582"/>
      <c r="F32" s="582"/>
      <c r="G32" s="582"/>
      <c r="H32" s="582"/>
      <c r="I32" s="582"/>
      <c r="J32" s="582"/>
      <c r="K32" s="582"/>
    </row>
    <row r="33" spans="1:11" ht="45" customHeight="1" x14ac:dyDescent="0.25">
      <c r="A33" s="582" t="s">
        <v>227</v>
      </c>
      <c r="B33" s="582"/>
      <c r="C33" s="582"/>
      <c r="D33" s="582"/>
      <c r="E33" s="582"/>
      <c r="F33" s="582"/>
      <c r="G33" s="582"/>
      <c r="H33" s="582"/>
      <c r="I33" s="582"/>
      <c r="J33" s="582"/>
      <c r="K33" s="582"/>
    </row>
    <row r="34" spans="1:11" x14ac:dyDescent="0.25">
      <c r="A34" s="582"/>
      <c r="B34" s="582"/>
      <c r="C34" s="582"/>
      <c r="D34" s="582"/>
      <c r="E34" s="582"/>
      <c r="F34" s="582"/>
      <c r="G34" s="582"/>
      <c r="H34" s="582"/>
      <c r="I34" s="582"/>
      <c r="J34" s="582"/>
      <c r="K34" s="582"/>
    </row>
    <row r="35" spans="1:11" x14ac:dyDescent="0.25">
      <c r="A35" s="583" t="s">
        <v>228</v>
      </c>
      <c r="B35" s="583"/>
      <c r="C35" s="583"/>
      <c r="D35" s="583"/>
      <c r="E35" s="583"/>
      <c r="F35" s="583"/>
      <c r="G35" s="583"/>
      <c r="H35" s="583"/>
      <c r="I35" s="583"/>
      <c r="J35" s="583"/>
      <c r="K35" s="583"/>
    </row>
    <row r="36" spans="1:11" x14ac:dyDescent="0.25">
      <c r="A36" s="583"/>
      <c r="B36" s="583"/>
      <c r="C36" s="583"/>
      <c r="D36" s="583"/>
      <c r="E36" s="583"/>
      <c r="F36" s="583"/>
      <c r="G36" s="583"/>
      <c r="H36" s="583"/>
      <c r="I36" s="583"/>
      <c r="J36" s="583"/>
      <c r="K36" s="583"/>
    </row>
    <row r="37" spans="1:11" x14ac:dyDescent="0.25">
      <c r="A37" s="66"/>
      <c r="B37" s="66"/>
      <c r="C37" s="66"/>
      <c r="D37" s="67"/>
      <c r="E37" s="68"/>
      <c r="F37" s="62"/>
      <c r="G37" s="62"/>
      <c r="H37" s="62"/>
      <c r="I37" s="62"/>
      <c r="J37" s="62"/>
      <c r="K37" s="62"/>
    </row>
    <row r="38" spans="1:11" x14ac:dyDescent="0.25">
      <c r="A38" s="577"/>
      <c r="B38" s="577"/>
      <c r="C38" s="577"/>
      <c r="D38" s="577"/>
      <c r="E38" s="577"/>
      <c r="F38" s="65"/>
      <c r="G38" s="65"/>
      <c r="H38" s="65"/>
      <c r="I38" s="65"/>
      <c r="J38" s="63"/>
      <c r="K38" s="63"/>
    </row>
    <row r="39" spans="1:11" ht="28.5" customHeight="1" x14ac:dyDescent="0.25">
      <c r="A39" s="577"/>
      <c r="B39" s="577"/>
      <c r="C39" s="577"/>
      <c r="D39" s="577"/>
      <c r="E39" s="577"/>
      <c r="F39" s="65"/>
      <c r="G39" s="65"/>
      <c r="H39" s="65"/>
      <c r="I39" s="65"/>
      <c r="J39" s="63"/>
      <c r="K39" s="63"/>
    </row>
    <row r="40" spans="1:11" x14ac:dyDescent="0.25">
      <c r="A40" s="577"/>
      <c r="B40" s="578"/>
      <c r="C40" s="578"/>
      <c r="D40" s="578"/>
      <c r="E40" s="578"/>
      <c r="F40" s="65"/>
      <c r="G40" s="65"/>
      <c r="H40" s="65"/>
      <c r="I40" s="65"/>
      <c r="J40" s="63"/>
      <c r="K40" s="63"/>
    </row>
    <row r="41" spans="1:11" ht="15" customHeight="1" x14ac:dyDescent="0.25">
      <c r="A41" s="579"/>
      <c r="B41" s="580"/>
      <c r="C41" s="580"/>
      <c r="D41" s="580"/>
      <c r="E41" s="580"/>
      <c r="F41" s="64"/>
      <c r="G41" s="64"/>
      <c r="H41" s="64"/>
      <c r="I41" s="64"/>
      <c r="J41" s="64"/>
      <c r="K41" s="64"/>
    </row>
    <row r="42" spans="1:11" ht="17.25" customHeight="1" x14ac:dyDescent="0.25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</row>
    <row r="43" spans="1:11" x14ac:dyDescent="0.25">
      <c r="A43" s="572"/>
      <c r="B43" s="573"/>
      <c r="C43" s="573"/>
      <c r="D43" s="573"/>
      <c r="E43" s="573"/>
      <c r="F43" s="573"/>
      <c r="G43" s="573"/>
      <c r="H43" s="573"/>
      <c r="I43" s="573"/>
      <c r="J43" s="573"/>
      <c r="K43" s="58"/>
    </row>
    <row r="44" spans="1:11" ht="9" customHeight="1" x14ac:dyDescent="0.25"/>
  </sheetData>
  <mergeCells count="32">
    <mergeCell ref="A3:J3"/>
    <mergeCell ref="A5:J5"/>
    <mergeCell ref="A9:E9"/>
    <mergeCell ref="A10:E10"/>
    <mergeCell ref="A2:D2"/>
    <mergeCell ref="A7:E7"/>
    <mergeCell ref="A6:E6"/>
    <mergeCell ref="A8:E8"/>
    <mergeCell ref="A1:K1"/>
    <mergeCell ref="A43:J43"/>
    <mergeCell ref="A23:E23"/>
    <mergeCell ref="A26:E26"/>
    <mergeCell ref="A28:J28"/>
    <mergeCell ref="A38:E38"/>
    <mergeCell ref="A39:E39"/>
    <mergeCell ref="A40:E40"/>
    <mergeCell ref="A41:E41"/>
    <mergeCell ref="A29:K29"/>
    <mergeCell ref="A31:K31"/>
    <mergeCell ref="A32:K32"/>
    <mergeCell ref="A33:K34"/>
    <mergeCell ref="A35:K36"/>
    <mergeCell ref="A18:E18"/>
    <mergeCell ref="A25:E25"/>
    <mergeCell ref="A24:E24"/>
    <mergeCell ref="A22:E22"/>
    <mergeCell ref="A11:E11"/>
    <mergeCell ref="A13:E13"/>
    <mergeCell ref="A14:E14"/>
    <mergeCell ref="A15:E15"/>
    <mergeCell ref="A17:J17"/>
    <mergeCell ref="A21:E21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13"/>
  <sheetViews>
    <sheetView workbookViewId="0">
      <selection activeCell="I113" sqref="I113"/>
    </sheetView>
  </sheetViews>
  <sheetFormatPr defaultRowHeight="15" x14ac:dyDescent="0.25"/>
  <cols>
    <col min="1" max="1" width="5.140625" customWidth="1"/>
    <col min="2" max="2" width="3.42578125" customWidth="1"/>
    <col min="3" max="3" width="4.85546875" customWidth="1"/>
    <col min="4" max="4" width="16.85546875" customWidth="1"/>
    <col min="5" max="5" width="31.85546875" customWidth="1"/>
    <col min="6" max="8" width="25.28515625" customWidth="1"/>
    <col min="9" max="9" width="23.85546875" customWidth="1"/>
    <col min="10" max="10" width="12.7109375" customWidth="1"/>
    <col min="11" max="11" width="11.7109375" customWidth="1"/>
  </cols>
  <sheetData>
    <row r="1" spans="1:11" ht="15.75" customHeight="1" x14ac:dyDescent="0.25">
      <c r="A1" s="570" t="s">
        <v>12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</row>
    <row r="2" spans="1:11" ht="18" x14ac:dyDescent="0.25">
      <c r="A2" s="2"/>
      <c r="B2" s="2"/>
      <c r="C2" s="2"/>
      <c r="D2" s="2"/>
      <c r="E2" s="2"/>
      <c r="F2" s="2"/>
      <c r="G2" s="3"/>
      <c r="H2" s="3"/>
      <c r="I2" s="3"/>
    </row>
    <row r="3" spans="1:11" ht="18" customHeight="1" x14ac:dyDescent="0.25">
      <c r="A3" s="570" t="s">
        <v>106</v>
      </c>
      <c r="B3" s="570"/>
      <c r="C3" s="570"/>
      <c r="D3" s="570"/>
      <c r="E3" s="570"/>
      <c r="F3" s="570"/>
      <c r="G3" s="570"/>
      <c r="H3" s="570"/>
      <c r="I3" s="570"/>
      <c r="J3" s="570"/>
      <c r="K3" s="570"/>
    </row>
    <row r="4" spans="1:11" ht="18" x14ac:dyDescent="0.25">
      <c r="A4" s="2"/>
      <c r="B4" s="2"/>
      <c r="C4" s="2"/>
      <c r="D4" s="2"/>
      <c r="E4" s="2"/>
      <c r="F4" s="2"/>
      <c r="G4" s="3"/>
      <c r="H4" s="3"/>
      <c r="I4" s="3"/>
    </row>
    <row r="5" spans="1:11" ht="15.75" customHeight="1" x14ac:dyDescent="0.25">
      <c r="A5" s="570" t="s">
        <v>192</v>
      </c>
      <c r="B5" s="570"/>
      <c r="C5" s="570"/>
      <c r="D5" s="570"/>
      <c r="E5" s="570"/>
      <c r="F5" s="570"/>
      <c r="G5" s="570"/>
      <c r="H5" s="570"/>
      <c r="I5" s="570"/>
      <c r="J5" s="570"/>
      <c r="K5" s="570"/>
    </row>
    <row r="6" spans="1:11" ht="18" x14ac:dyDescent="0.25">
      <c r="A6" s="2"/>
      <c r="B6" s="2"/>
      <c r="C6" s="2"/>
      <c r="D6" s="2"/>
      <c r="E6" s="2"/>
      <c r="F6" s="2"/>
      <c r="G6" s="3"/>
      <c r="H6" s="3"/>
      <c r="I6" s="3"/>
    </row>
    <row r="7" spans="1:11" ht="30" x14ac:dyDescent="0.25">
      <c r="A7" s="598" t="s">
        <v>122</v>
      </c>
      <c r="B7" s="599"/>
      <c r="C7" s="599"/>
      <c r="D7" s="599"/>
      <c r="E7" s="600"/>
      <c r="F7" s="1" t="s">
        <v>255</v>
      </c>
      <c r="G7" s="1" t="s">
        <v>250</v>
      </c>
      <c r="H7" s="1" t="s">
        <v>251</v>
      </c>
      <c r="I7" s="1" t="s">
        <v>256</v>
      </c>
      <c r="J7" s="114" t="s">
        <v>184</v>
      </c>
      <c r="K7" s="114" t="s">
        <v>240</v>
      </c>
    </row>
    <row r="8" spans="1:11" x14ac:dyDescent="0.25">
      <c r="A8" s="83"/>
      <c r="B8" s="84"/>
      <c r="C8" s="86"/>
      <c r="D8" s="122">
        <v>1</v>
      </c>
      <c r="E8" s="123"/>
      <c r="F8" s="80">
        <v>2</v>
      </c>
      <c r="G8" s="80">
        <v>3</v>
      </c>
      <c r="H8" s="80">
        <v>4</v>
      </c>
      <c r="I8" s="124">
        <v>5</v>
      </c>
      <c r="J8" s="125">
        <v>6</v>
      </c>
      <c r="K8" s="125">
        <v>7</v>
      </c>
    </row>
    <row r="9" spans="1:11" ht="15.75" customHeight="1" x14ac:dyDescent="0.25">
      <c r="A9" s="93"/>
      <c r="B9" s="93"/>
      <c r="C9" s="93"/>
      <c r="D9" s="55"/>
      <c r="E9" s="134" t="s">
        <v>123</v>
      </c>
      <c r="F9" s="369">
        <f>SUM(F10+F33)</f>
        <v>1537652.4099999997</v>
      </c>
      <c r="G9" s="56">
        <f t="shared" ref="G9:I9" si="0">SUM(G10)</f>
        <v>1799286.91</v>
      </c>
      <c r="H9" s="56">
        <f t="shared" si="0"/>
        <v>0</v>
      </c>
      <c r="I9" s="369">
        <f t="shared" si="0"/>
        <v>1591175.3000000003</v>
      </c>
      <c r="J9" s="473">
        <f>SUM(I9/F9*100)</f>
        <v>103.4808185290719</v>
      </c>
      <c r="K9" s="473">
        <f>SUM(I9/G9*100)</f>
        <v>88.433661755478482</v>
      </c>
    </row>
    <row r="10" spans="1:11" x14ac:dyDescent="0.25">
      <c r="A10" s="126">
        <v>6</v>
      </c>
      <c r="B10" s="126"/>
      <c r="C10" s="126"/>
      <c r="D10" s="127"/>
      <c r="E10" s="133" t="s">
        <v>4</v>
      </c>
      <c r="F10" s="448">
        <f>SUM(F11+F17+F23+F29+F20)</f>
        <v>1537652.4099999997</v>
      </c>
      <c r="G10" s="128">
        <f>SUM(G11+G17+G23+G29+G20)</f>
        <v>1799286.91</v>
      </c>
      <c r="H10" s="128">
        <f t="shared" ref="H10" si="1">SUM(H11+H17+H23+H29)</f>
        <v>0</v>
      </c>
      <c r="I10" s="448">
        <f>SUM(I11+I17+I23+I29+I20)</f>
        <v>1591175.3000000003</v>
      </c>
      <c r="J10" s="474">
        <f t="shared" ref="J10:J36" si="2">SUM(I10/F10*100)</f>
        <v>103.4808185290719</v>
      </c>
      <c r="K10" s="474">
        <f>SUM(I10/G10*100)</f>
        <v>88.433661755478482</v>
      </c>
    </row>
    <row r="11" spans="1:11" ht="26.25" x14ac:dyDescent="0.25">
      <c r="A11" s="88"/>
      <c r="B11" s="89">
        <v>63</v>
      </c>
      <c r="C11" s="89"/>
      <c r="D11" s="90"/>
      <c r="E11" s="115" t="s">
        <v>19</v>
      </c>
      <c r="F11" s="359">
        <f>SUM(F12+F14)</f>
        <v>1320781.6199999999</v>
      </c>
      <c r="G11" s="91">
        <f t="shared" ref="G11:I11" si="3">SUM(G12+G14)</f>
        <v>1509330</v>
      </c>
      <c r="H11" s="91">
        <f t="shared" si="3"/>
        <v>0</v>
      </c>
      <c r="I11" s="359">
        <f t="shared" si="3"/>
        <v>1376535.1300000001</v>
      </c>
      <c r="J11" s="475">
        <f t="shared" si="2"/>
        <v>104.22125120123948</v>
      </c>
      <c r="K11" s="475">
        <f>SUM(I11/G11*100)</f>
        <v>91.201733881921115</v>
      </c>
    </row>
    <row r="12" spans="1:11" ht="26.25" x14ac:dyDescent="0.25">
      <c r="A12" s="37"/>
      <c r="B12" s="92"/>
      <c r="C12" s="92">
        <v>634</v>
      </c>
      <c r="D12" s="46"/>
      <c r="E12" s="116" t="s">
        <v>124</v>
      </c>
      <c r="F12" s="361">
        <f>SUM(F13)</f>
        <v>0</v>
      </c>
      <c r="G12" s="47">
        <f t="shared" ref="G12:I12" si="4">SUM(G13)</f>
        <v>0</v>
      </c>
      <c r="H12" s="47">
        <f t="shared" si="4"/>
        <v>0</v>
      </c>
      <c r="I12" s="361">
        <f t="shared" si="4"/>
        <v>0</v>
      </c>
      <c r="J12" s="476" t="e">
        <f t="shared" si="2"/>
        <v>#DIV/0!</v>
      </c>
      <c r="K12" s="476" t="e">
        <f>SUM(I12/G12*100)</f>
        <v>#DIV/0!</v>
      </c>
    </row>
    <row r="13" spans="1:11" ht="26.25" x14ac:dyDescent="0.25">
      <c r="A13" s="8"/>
      <c r="B13" s="11"/>
      <c r="C13" s="11"/>
      <c r="D13" s="107">
        <v>6341</v>
      </c>
      <c r="E13" s="117" t="s">
        <v>125</v>
      </c>
      <c r="F13" s="363"/>
      <c r="G13" s="101"/>
      <c r="H13" s="101"/>
      <c r="I13" s="456"/>
      <c r="J13" s="477" t="e">
        <f t="shared" si="2"/>
        <v>#DIV/0!</v>
      </c>
      <c r="K13" s="477" t="e">
        <f t="shared" ref="K13:K36" si="5">SUM(I13/G13*100)</f>
        <v>#DIV/0!</v>
      </c>
    </row>
    <row r="14" spans="1:11" ht="26.25" x14ac:dyDescent="0.25">
      <c r="A14" s="96"/>
      <c r="B14" s="97"/>
      <c r="C14" s="97">
        <v>636</v>
      </c>
      <c r="D14" s="109"/>
      <c r="E14" s="116" t="s">
        <v>112</v>
      </c>
      <c r="F14" s="361">
        <f>SUM(F15+F16)</f>
        <v>1320781.6199999999</v>
      </c>
      <c r="G14" s="47">
        <f t="shared" ref="G14:I14" si="6">SUM(G15+G16)</f>
        <v>1509330</v>
      </c>
      <c r="H14" s="47">
        <f t="shared" si="6"/>
        <v>0</v>
      </c>
      <c r="I14" s="361">
        <f t="shared" si="6"/>
        <v>1376535.1300000001</v>
      </c>
      <c r="J14" s="476">
        <f t="shared" si="2"/>
        <v>104.22125120123948</v>
      </c>
      <c r="K14" s="476">
        <f t="shared" si="5"/>
        <v>91.201733881921115</v>
      </c>
    </row>
    <row r="15" spans="1:11" ht="39" x14ac:dyDescent="0.25">
      <c r="A15" s="102"/>
      <c r="B15" s="31"/>
      <c r="C15" s="31"/>
      <c r="D15" s="107">
        <v>6361</v>
      </c>
      <c r="E15" s="117" t="s">
        <v>126</v>
      </c>
      <c r="F15" s="363">
        <v>1313898.21</v>
      </c>
      <c r="G15" s="101">
        <v>1498897</v>
      </c>
      <c r="H15" s="101"/>
      <c r="I15" s="456">
        <v>1374442.54</v>
      </c>
      <c r="J15" s="477">
        <f t="shared" si="2"/>
        <v>104.6079924258364</v>
      </c>
      <c r="K15" s="477">
        <f t="shared" si="5"/>
        <v>91.696930476210184</v>
      </c>
    </row>
    <row r="16" spans="1:11" ht="39" x14ac:dyDescent="0.25">
      <c r="A16" s="102"/>
      <c r="B16" s="31"/>
      <c r="C16" s="32"/>
      <c r="D16" s="107">
        <v>6362</v>
      </c>
      <c r="E16" s="117" t="s">
        <v>127</v>
      </c>
      <c r="F16" s="363">
        <v>6883.41</v>
      </c>
      <c r="G16" s="101">
        <v>10433</v>
      </c>
      <c r="H16" s="101"/>
      <c r="I16" s="456">
        <v>2092.59</v>
      </c>
      <c r="J16" s="477">
        <f t="shared" si="2"/>
        <v>30.400484643512449</v>
      </c>
      <c r="K16" s="477">
        <f t="shared" si="5"/>
        <v>20.057413974887378</v>
      </c>
    </row>
    <row r="17" spans="1:11" x14ac:dyDescent="0.25">
      <c r="A17" s="94"/>
      <c r="B17" s="95">
        <v>64</v>
      </c>
      <c r="C17" s="99"/>
      <c r="D17" s="108"/>
      <c r="E17" s="115" t="s">
        <v>38</v>
      </c>
      <c r="F17" s="359">
        <f>SUM(F18)</f>
        <v>0.17</v>
      </c>
      <c r="G17" s="91">
        <f t="shared" ref="G17:I17" si="7">SUM(G18)</f>
        <v>3</v>
      </c>
      <c r="H17" s="91">
        <f t="shared" si="7"/>
        <v>0</v>
      </c>
      <c r="I17" s="359">
        <f t="shared" si="7"/>
        <v>0.27</v>
      </c>
      <c r="J17" s="475">
        <f t="shared" si="2"/>
        <v>158.8235294117647</v>
      </c>
      <c r="K17" s="476">
        <f t="shared" si="5"/>
        <v>9.0000000000000018</v>
      </c>
    </row>
    <row r="18" spans="1:11" x14ac:dyDescent="0.25">
      <c r="A18" s="96"/>
      <c r="B18" s="97"/>
      <c r="C18" s="98">
        <v>641</v>
      </c>
      <c r="D18" s="109"/>
      <c r="E18" s="116" t="s">
        <v>113</v>
      </c>
      <c r="F18" s="361">
        <f>SUM(F19)</f>
        <v>0.17</v>
      </c>
      <c r="G18" s="47">
        <f t="shared" ref="G18:I18" si="8">SUM(G19)</f>
        <v>3</v>
      </c>
      <c r="H18" s="47">
        <f t="shared" si="8"/>
        <v>0</v>
      </c>
      <c r="I18" s="361">
        <f t="shared" si="8"/>
        <v>0.27</v>
      </c>
      <c r="J18" s="476">
        <f t="shared" si="2"/>
        <v>158.8235294117647</v>
      </c>
      <c r="K18" s="476">
        <f t="shared" si="5"/>
        <v>9.0000000000000018</v>
      </c>
    </row>
    <row r="19" spans="1:11" ht="26.25" x14ac:dyDescent="0.25">
      <c r="A19" s="102"/>
      <c r="B19" s="31"/>
      <c r="C19" s="32"/>
      <c r="D19" s="107">
        <v>6413</v>
      </c>
      <c r="E19" s="117" t="s">
        <v>114</v>
      </c>
      <c r="F19" s="363">
        <v>0.17</v>
      </c>
      <c r="G19" s="101">
        <v>3</v>
      </c>
      <c r="H19" s="101"/>
      <c r="I19" s="456">
        <v>0.27</v>
      </c>
      <c r="J19" s="477">
        <f t="shared" si="2"/>
        <v>158.8235294117647</v>
      </c>
      <c r="K19" s="477">
        <f t="shared" si="5"/>
        <v>9.0000000000000018</v>
      </c>
    </row>
    <row r="20" spans="1:11" ht="39" x14ac:dyDescent="0.25">
      <c r="A20" s="94"/>
      <c r="B20" s="95">
        <v>65</v>
      </c>
      <c r="C20" s="99"/>
      <c r="D20" s="108"/>
      <c r="E20" s="115" t="s">
        <v>37</v>
      </c>
      <c r="F20" s="359">
        <f>SUM(F21)</f>
        <v>14877</v>
      </c>
      <c r="G20" s="91">
        <f t="shared" ref="G20:I20" si="9">SUM(G21)</f>
        <v>43280</v>
      </c>
      <c r="H20" s="91">
        <f t="shared" si="9"/>
        <v>0</v>
      </c>
      <c r="I20" s="359">
        <f t="shared" si="9"/>
        <v>11048.02</v>
      </c>
      <c r="J20" s="475">
        <f t="shared" si="2"/>
        <v>74.262418498353171</v>
      </c>
      <c r="K20" s="475">
        <f t="shared" si="5"/>
        <v>25.526848428835493</v>
      </c>
    </row>
    <row r="21" spans="1:11" x14ac:dyDescent="0.25">
      <c r="A21" s="96"/>
      <c r="B21" s="97"/>
      <c r="C21" s="98">
        <v>652</v>
      </c>
      <c r="D21" s="109"/>
      <c r="E21" s="116" t="s">
        <v>115</v>
      </c>
      <c r="F21" s="361">
        <f>SUM(F22)</f>
        <v>14877</v>
      </c>
      <c r="G21" s="47">
        <f t="shared" ref="G21:I21" si="10">SUM(G22)</f>
        <v>43280</v>
      </c>
      <c r="H21" s="47">
        <f t="shared" si="10"/>
        <v>0</v>
      </c>
      <c r="I21" s="361">
        <f t="shared" si="10"/>
        <v>11048.02</v>
      </c>
      <c r="J21" s="476">
        <f t="shared" si="2"/>
        <v>74.262418498353171</v>
      </c>
      <c r="K21" s="476">
        <f t="shared" si="5"/>
        <v>25.526848428835493</v>
      </c>
    </row>
    <row r="22" spans="1:11" x14ac:dyDescent="0.25">
      <c r="A22" s="102"/>
      <c r="B22" s="31"/>
      <c r="C22" s="32"/>
      <c r="D22" s="107">
        <v>6526</v>
      </c>
      <c r="E22" s="117" t="s">
        <v>116</v>
      </c>
      <c r="F22" s="363">
        <v>14877</v>
      </c>
      <c r="G22" s="101">
        <v>43280</v>
      </c>
      <c r="H22" s="101"/>
      <c r="I22" s="456">
        <v>11048.02</v>
      </c>
      <c r="J22" s="477">
        <f t="shared" si="2"/>
        <v>74.262418498353171</v>
      </c>
      <c r="K22" s="477">
        <f t="shared" si="5"/>
        <v>25.526848428835493</v>
      </c>
    </row>
    <row r="23" spans="1:11" ht="51.75" x14ac:dyDescent="0.25">
      <c r="A23" s="150"/>
      <c r="B23" s="150">
        <v>66</v>
      </c>
      <c r="C23" s="88"/>
      <c r="D23" s="151"/>
      <c r="E23" s="152" t="s">
        <v>185</v>
      </c>
      <c r="F23" s="449">
        <f>SUM(F24+F26)</f>
        <v>6263.97</v>
      </c>
      <c r="G23" s="121">
        <f t="shared" ref="G23:I23" si="11">SUM(G24+G26)</f>
        <v>8667</v>
      </c>
      <c r="H23" s="121">
        <f t="shared" si="11"/>
        <v>0</v>
      </c>
      <c r="I23" s="449">
        <f t="shared" si="11"/>
        <v>3496.27</v>
      </c>
      <c r="J23" s="475">
        <f t="shared" si="2"/>
        <v>55.815561057923325</v>
      </c>
      <c r="K23" s="475">
        <f t="shared" si="5"/>
        <v>40.340025383639087</v>
      </c>
    </row>
    <row r="24" spans="1:11" ht="26.25" x14ac:dyDescent="0.25">
      <c r="A24" s="39"/>
      <c r="B24" s="40"/>
      <c r="C24" s="57">
        <v>661</v>
      </c>
      <c r="D24" s="109">
        <v>661</v>
      </c>
      <c r="E24" s="116" t="s">
        <v>120</v>
      </c>
      <c r="F24" s="361">
        <f>SUM(F25)</f>
        <v>5584.97</v>
      </c>
      <c r="G24" s="47">
        <f t="shared" ref="G24:I24" si="12">SUM(G25)</f>
        <v>7987</v>
      </c>
      <c r="H24" s="47">
        <f t="shared" si="12"/>
        <v>0</v>
      </c>
      <c r="I24" s="361">
        <f t="shared" si="12"/>
        <v>3434.85</v>
      </c>
      <c r="J24" s="476">
        <f t="shared" si="2"/>
        <v>61.501673240858942</v>
      </c>
      <c r="K24" s="476">
        <f t="shared" si="5"/>
        <v>43.00550895204708</v>
      </c>
    </row>
    <row r="25" spans="1:11" x14ac:dyDescent="0.25">
      <c r="A25" s="11"/>
      <c r="B25" s="11"/>
      <c r="C25" s="21"/>
      <c r="D25" s="107">
        <v>6615</v>
      </c>
      <c r="E25" s="117" t="s">
        <v>121</v>
      </c>
      <c r="F25" s="363">
        <v>5584.97</v>
      </c>
      <c r="G25" s="101">
        <v>7987</v>
      </c>
      <c r="H25" s="7"/>
      <c r="I25" s="457">
        <v>3434.85</v>
      </c>
      <c r="J25" s="477">
        <f t="shared" si="2"/>
        <v>61.501673240858942</v>
      </c>
      <c r="K25" s="477">
        <f t="shared" si="5"/>
        <v>43.00550895204708</v>
      </c>
    </row>
    <row r="26" spans="1:11" ht="39" x14ac:dyDescent="0.25">
      <c r="A26" s="166"/>
      <c r="B26" s="131"/>
      <c r="C26" s="131">
        <v>663</v>
      </c>
      <c r="D26" s="147"/>
      <c r="E26" s="211" t="s">
        <v>128</v>
      </c>
      <c r="F26" s="416">
        <f>SUM(F27+F28)</f>
        <v>679</v>
      </c>
      <c r="G26" s="145">
        <f t="shared" ref="G26:I26" si="13">SUM(G27+G28)</f>
        <v>680</v>
      </c>
      <c r="H26" s="145">
        <f t="shared" si="13"/>
        <v>0</v>
      </c>
      <c r="I26" s="416">
        <f t="shared" si="13"/>
        <v>61.42</v>
      </c>
      <c r="J26" s="476">
        <f t="shared" si="2"/>
        <v>9.0456553755522826</v>
      </c>
      <c r="K26" s="476">
        <f t="shared" si="5"/>
        <v>9.0323529411764714</v>
      </c>
    </row>
    <row r="27" spans="1:11" x14ac:dyDescent="0.25">
      <c r="A27" s="100"/>
      <c r="B27" s="104"/>
      <c r="C27" s="104"/>
      <c r="D27" s="146">
        <v>6631</v>
      </c>
      <c r="E27" s="212" t="s">
        <v>129</v>
      </c>
      <c r="F27" s="450">
        <v>679</v>
      </c>
      <c r="G27" s="106">
        <v>680</v>
      </c>
      <c r="H27" s="106"/>
      <c r="I27" s="450">
        <v>61.42</v>
      </c>
      <c r="J27" s="477">
        <f t="shared" si="2"/>
        <v>9.0456553755522826</v>
      </c>
      <c r="K27" s="476">
        <f t="shared" si="5"/>
        <v>9.0323529411764714</v>
      </c>
    </row>
    <row r="28" spans="1:11" s="100" customFormat="1" x14ac:dyDescent="0.25">
      <c r="A28" s="167"/>
      <c r="B28" s="104"/>
      <c r="C28" s="104"/>
      <c r="D28" s="120">
        <v>6632</v>
      </c>
      <c r="E28" s="212" t="s">
        <v>186</v>
      </c>
      <c r="F28" s="450"/>
      <c r="G28" s="106"/>
      <c r="H28" s="106"/>
      <c r="I28" s="450"/>
      <c r="J28" s="477" t="e">
        <f t="shared" si="2"/>
        <v>#DIV/0!</v>
      </c>
      <c r="K28" s="477" t="e">
        <f t="shared" si="5"/>
        <v>#DIV/0!</v>
      </c>
    </row>
    <row r="29" spans="1:11" ht="41.45" customHeight="1" x14ac:dyDescent="0.25">
      <c r="A29" s="168"/>
      <c r="B29" s="148">
        <v>67</v>
      </c>
      <c r="C29" s="148"/>
      <c r="D29" s="148"/>
      <c r="E29" s="213" t="s">
        <v>130</v>
      </c>
      <c r="F29" s="451">
        <f>SUM(F30)</f>
        <v>195729.65</v>
      </c>
      <c r="G29" s="172">
        <f t="shared" ref="G29:I29" si="14">SUM(G30)</f>
        <v>238006.91</v>
      </c>
      <c r="H29" s="172">
        <f t="shared" si="14"/>
        <v>0</v>
      </c>
      <c r="I29" s="451">
        <f t="shared" si="14"/>
        <v>200095.61</v>
      </c>
      <c r="J29" s="475">
        <f t="shared" si="2"/>
        <v>102.2306073709323</v>
      </c>
      <c r="K29" s="475">
        <f t="shared" si="5"/>
        <v>84.071344819358387</v>
      </c>
    </row>
    <row r="30" spans="1:11" ht="38.25" x14ac:dyDescent="0.25">
      <c r="A30" s="169"/>
      <c r="B30" s="149"/>
      <c r="C30" s="153">
        <v>671</v>
      </c>
      <c r="D30" s="153"/>
      <c r="E30" s="183" t="s">
        <v>131</v>
      </c>
      <c r="F30" s="452">
        <f>SUM(F31+F32)</f>
        <v>195729.65</v>
      </c>
      <c r="G30" s="173">
        <f t="shared" ref="G30:I30" si="15">SUM(G31+G32)</f>
        <v>238006.91</v>
      </c>
      <c r="H30" s="173">
        <f t="shared" si="15"/>
        <v>0</v>
      </c>
      <c r="I30" s="452">
        <f t="shared" si="15"/>
        <v>200095.61</v>
      </c>
      <c r="J30" s="476">
        <f t="shared" si="2"/>
        <v>102.2306073709323</v>
      </c>
      <c r="K30" s="476">
        <f t="shared" si="5"/>
        <v>84.071344819358387</v>
      </c>
    </row>
    <row r="31" spans="1:11" ht="25.5" x14ac:dyDescent="0.25">
      <c r="A31" s="1"/>
      <c r="B31" s="87"/>
      <c r="C31" s="87"/>
      <c r="D31" s="72">
        <v>6711</v>
      </c>
      <c r="E31" s="119" t="s">
        <v>132</v>
      </c>
      <c r="F31" s="453">
        <v>172384.65</v>
      </c>
      <c r="G31" s="80">
        <v>195106.91</v>
      </c>
      <c r="H31" s="80"/>
      <c r="I31" s="458">
        <v>181565.61</v>
      </c>
      <c r="J31" s="477">
        <f t="shared" si="2"/>
        <v>105.3258570296137</v>
      </c>
      <c r="K31" s="477">
        <f t="shared" si="5"/>
        <v>93.059548736638789</v>
      </c>
    </row>
    <row r="32" spans="1:11" s="100" customFormat="1" ht="25.5" x14ac:dyDescent="0.25">
      <c r="A32" s="1"/>
      <c r="B32" s="87"/>
      <c r="C32" s="87"/>
      <c r="D32" s="72">
        <v>6712</v>
      </c>
      <c r="E32" s="119" t="s">
        <v>187</v>
      </c>
      <c r="F32" s="453">
        <v>23345</v>
      </c>
      <c r="G32" s="80">
        <v>42900</v>
      </c>
      <c r="H32" s="80"/>
      <c r="I32" s="458">
        <v>18530</v>
      </c>
      <c r="J32" s="477">
        <f t="shared" si="2"/>
        <v>79.374598415078182</v>
      </c>
      <c r="K32" s="477">
        <f t="shared" si="5"/>
        <v>43.193473193473189</v>
      </c>
    </row>
    <row r="33" spans="1:11" ht="25.5" x14ac:dyDescent="0.25">
      <c r="A33" s="42">
        <v>7</v>
      </c>
      <c r="B33" s="43"/>
      <c r="C33" s="43"/>
      <c r="D33" s="43"/>
      <c r="E33" s="182" t="s">
        <v>5</v>
      </c>
      <c r="F33" s="454">
        <f>SUM(F35)</f>
        <v>0</v>
      </c>
      <c r="G33" s="170"/>
      <c r="H33" s="170"/>
      <c r="I33" s="459"/>
      <c r="J33" s="474" t="e">
        <f t="shared" si="2"/>
        <v>#DIV/0!</v>
      </c>
      <c r="K33" s="476" t="e">
        <f t="shared" si="5"/>
        <v>#DIV/0!</v>
      </c>
    </row>
    <row r="34" spans="1:11" ht="25.5" x14ac:dyDescent="0.25">
      <c r="A34" s="15"/>
      <c r="B34" s="154">
        <v>72</v>
      </c>
      <c r="C34" s="155"/>
      <c r="D34" s="154"/>
      <c r="E34" s="156" t="s">
        <v>18</v>
      </c>
      <c r="F34" s="455">
        <f>SUM(F35)</f>
        <v>0</v>
      </c>
      <c r="G34" s="171">
        <f t="shared" ref="G34:I34" si="16">SUM(G35)</f>
        <v>0</v>
      </c>
      <c r="H34" s="171">
        <f t="shared" si="16"/>
        <v>0</v>
      </c>
      <c r="I34" s="455">
        <f t="shared" si="16"/>
        <v>0</v>
      </c>
      <c r="J34" s="475" t="e">
        <f t="shared" si="2"/>
        <v>#DIV/0!</v>
      </c>
      <c r="K34" s="475" t="e">
        <f t="shared" si="5"/>
        <v>#DIV/0!</v>
      </c>
    </row>
    <row r="35" spans="1:11" ht="15.75" customHeight="1" x14ac:dyDescent="0.25">
      <c r="A35" s="37"/>
      <c r="B35" s="37"/>
      <c r="C35" s="92">
        <v>721</v>
      </c>
      <c r="D35" s="110"/>
      <c r="E35" s="118" t="s">
        <v>133</v>
      </c>
      <c r="F35" s="436">
        <f>SUM(F36)</f>
        <v>0</v>
      </c>
      <c r="G35" s="38"/>
      <c r="H35" s="38"/>
      <c r="I35" s="436"/>
      <c r="J35" s="476" t="e">
        <f t="shared" si="2"/>
        <v>#DIV/0!</v>
      </c>
      <c r="K35" s="476" t="e">
        <f t="shared" si="5"/>
        <v>#DIV/0!</v>
      </c>
    </row>
    <row r="36" spans="1:11" ht="15.75" customHeight="1" x14ac:dyDescent="0.25">
      <c r="A36" s="8"/>
      <c r="B36" s="11"/>
      <c r="C36" s="11"/>
      <c r="D36" s="107">
        <v>7211</v>
      </c>
      <c r="E36" s="117" t="s">
        <v>134</v>
      </c>
      <c r="F36" s="363"/>
      <c r="G36" s="101"/>
      <c r="H36" s="101"/>
      <c r="I36" s="456"/>
      <c r="J36" s="477" t="e">
        <f t="shared" si="2"/>
        <v>#DIV/0!</v>
      </c>
      <c r="K36" s="477" t="e">
        <f t="shared" si="5"/>
        <v>#DIV/0!</v>
      </c>
    </row>
    <row r="37" spans="1:11" x14ac:dyDescent="0.25">
      <c r="A37" s="102"/>
      <c r="B37" s="102"/>
      <c r="C37" s="102"/>
      <c r="D37" s="107" t="s">
        <v>135</v>
      </c>
      <c r="E37" s="117"/>
      <c r="F37" s="101"/>
      <c r="G37" s="101"/>
      <c r="H37" s="101"/>
      <c r="I37" s="111"/>
      <c r="J37" s="307"/>
      <c r="K37" s="477"/>
    </row>
    <row r="38" spans="1:11" x14ac:dyDescent="0.25">
      <c r="A38" s="102"/>
      <c r="B38" s="102"/>
      <c r="C38" s="102"/>
      <c r="D38" s="107"/>
      <c r="E38" s="117"/>
      <c r="F38" s="101"/>
      <c r="G38" s="101"/>
      <c r="H38" s="101"/>
      <c r="I38" s="111"/>
      <c r="J38" s="307"/>
      <c r="K38" s="307"/>
    </row>
    <row r="39" spans="1:11" x14ac:dyDescent="0.25">
      <c r="A39" s="102"/>
      <c r="B39" s="31"/>
      <c r="C39" s="32"/>
      <c r="D39" s="107"/>
      <c r="E39" s="117"/>
      <c r="F39" s="101"/>
      <c r="G39" s="101"/>
      <c r="H39" s="101"/>
      <c r="I39" s="111"/>
      <c r="J39" s="307"/>
      <c r="K39" s="307"/>
    </row>
    <row r="40" spans="1:11" ht="30" x14ac:dyDescent="0.25">
      <c r="A40" s="601" t="s">
        <v>122</v>
      </c>
      <c r="B40" s="602"/>
      <c r="C40" s="602"/>
      <c r="D40" s="602"/>
      <c r="E40" s="603"/>
      <c r="F40" s="1" t="s">
        <v>255</v>
      </c>
      <c r="G40" s="1" t="s">
        <v>250</v>
      </c>
      <c r="H40" s="1" t="s">
        <v>251</v>
      </c>
      <c r="I40" s="1" t="s">
        <v>256</v>
      </c>
      <c r="J40" s="114" t="s">
        <v>184</v>
      </c>
      <c r="K40" s="114" t="s">
        <v>240</v>
      </c>
    </row>
    <row r="41" spans="1:11" x14ac:dyDescent="0.25">
      <c r="A41" s="159"/>
      <c r="B41" s="160"/>
      <c r="C41" s="161"/>
      <c r="D41" s="162"/>
      <c r="E41" s="112">
        <v>1</v>
      </c>
      <c r="F41" s="113">
        <v>2</v>
      </c>
      <c r="G41" s="113">
        <v>3</v>
      </c>
      <c r="H41" s="113">
        <v>4</v>
      </c>
      <c r="I41" s="113">
        <v>5</v>
      </c>
      <c r="J41" s="163">
        <v>6</v>
      </c>
      <c r="K41" s="163">
        <v>7</v>
      </c>
    </row>
    <row r="42" spans="1:11" x14ac:dyDescent="0.25">
      <c r="A42" s="137"/>
      <c r="B42" s="138"/>
      <c r="C42" s="139"/>
      <c r="D42" s="140"/>
      <c r="E42" s="157" t="s">
        <v>9</v>
      </c>
      <c r="F42" s="369">
        <f>SUM(F43+F99)</f>
        <v>1528456.95</v>
      </c>
      <c r="G42" s="56">
        <f>SUM(G43+G99)</f>
        <v>1799286.91</v>
      </c>
      <c r="H42" s="56">
        <f>SUM(H43+H99)</f>
        <v>0</v>
      </c>
      <c r="I42" s="369">
        <f>SUM(I43+I99)</f>
        <v>1710724.7599999998</v>
      </c>
      <c r="J42" s="489">
        <f>SUM(I42/F42*100)</f>
        <v>111.92495542645149</v>
      </c>
      <c r="K42" s="489">
        <f>SUM(I42/G42*100)</f>
        <v>95.077930623082224</v>
      </c>
    </row>
    <row r="43" spans="1:11" x14ac:dyDescent="0.25">
      <c r="A43" s="52">
        <v>3</v>
      </c>
      <c r="B43" s="135"/>
      <c r="C43" s="136"/>
      <c r="D43" s="141"/>
      <c r="E43" s="158" t="s">
        <v>6</v>
      </c>
      <c r="F43" s="308">
        <f>SUM(F44+F54+F87+F93+F96)</f>
        <v>1495622.96</v>
      </c>
      <c r="G43" s="103">
        <f>SUM(G44+G54+G87+G93+G96)</f>
        <v>1714084.91</v>
      </c>
      <c r="H43" s="103">
        <f>SUM(H44+H54+H87+H93+H96)</f>
        <v>0</v>
      </c>
      <c r="I43" s="308">
        <f>SUM(I44+I54+I87+I93+I96)</f>
        <v>1687206.3699999999</v>
      </c>
      <c r="J43" s="489">
        <f t="shared" ref="J43:J109" si="17">SUM(I43/F43*100)</f>
        <v>112.80960610553879</v>
      </c>
      <c r="K43" s="489">
        <f>SUM(I43/G43*100)</f>
        <v>98.43190148614049</v>
      </c>
    </row>
    <row r="44" spans="1:11" x14ac:dyDescent="0.25">
      <c r="A44" s="130"/>
      <c r="B44" s="130">
        <v>31</v>
      </c>
      <c r="C44" s="130"/>
      <c r="D44" s="142"/>
      <c r="E44" s="214" t="s">
        <v>7</v>
      </c>
      <c r="F44" s="460">
        <f>SUM(F45+F49+F51)</f>
        <v>1217201.48</v>
      </c>
      <c r="G44" s="143">
        <f t="shared" ref="G44:I44" si="18">SUM(G45+G49+G51)</f>
        <v>1397263.91</v>
      </c>
      <c r="H44" s="143">
        <f t="shared" si="18"/>
        <v>0</v>
      </c>
      <c r="I44" s="460">
        <f t="shared" si="18"/>
        <v>1383482.49</v>
      </c>
      <c r="J44" s="490">
        <f t="shared" si="17"/>
        <v>113.66092735937193</v>
      </c>
      <c r="K44" s="490">
        <f>SUM(I44/G44*100)</f>
        <v>99.0136852529169</v>
      </c>
    </row>
    <row r="45" spans="1:11" x14ac:dyDescent="0.25">
      <c r="A45" s="131"/>
      <c r="B45" s="131"/>
      <c r="C45" s="131">
        <v>311</v>
      </c>
      <c r="D45" s="144"/>
      <c r="E45" s="215" t="s">
        <v>136</v>
      </c>
      <c r="F45" s="416">
        <f>SUM(F46:F48)</f>
        <v>1006550.47</v>
      </c>
      <c r="G45" s="145">
        <v>1165327.9099999999</v>
      </c>
      <c r="H45" s="145">
        <f t="shared" ref="H45:I45" si="19">SUM(H46:H48)</f>
        <v>0</v>
      </c>
      <c r="I45" s="416">
        <f t="shared" si="19"/>
        <v>1151936.33</v>
      </c>
      <c r="J45" s="491">
        <f t="shared" si="17"/>
        <v>114.44397119997372</v>
      </c>
      <c r="K45" s="491">
        <f>SUM(I45/G45*100)</f>
        <v>98.850831608418289</v>
      </c>
    </row>
    <row r="46" spans="1:11" x14ac:dyDescent="0.25">
      <c r="A46" s="104"/>
      <c r="B46" s="104"/>
      <c r="C46" s="104"/>
      <c r="D46" s="146">
        <v>3111</v>
      </c>
      <c r="E46" s="216" t="s">
        <v>137</v>
      </c>
      <c r="F46" s="450">
        <v>955904.46</v>
      </c>
      <c r="G46" s="106"/>
      <c r="H46" s="106"/>
      <c r="I46" s="450">
        <v>1100362.1000000001</v>
      </c>
      <c r="J46" s="492">
        <f t="shared" si="17"/>
        <v>115.11214206490889</v>
      </c>
      <c r="K46" s="492" t="e">
        <f>SUM(I46/G46*100)</f>
        <v>#DIV/0!</v>
      </c>
    </row>
    <row r="47" spans="1:11" x14ac:dyDescent="0.25">
      <c r="A47" s="104"/>
      <c r="B47" s="104"/>
      <c r="C47" s="104"/>
      <c r="D47" s="146">
        <v>3113</v>
      </c>
      <c r="E47" s="216" t="s">
        <v>138</v>
      </c>
      <c r="F47" s="450">
        <v>38425.21</v>
      </c>
      <c r="G47" s="106"/>
      <c r="H47" s="106"/>
      <c r="I47" s="450">
        <v>44198.58</v>
      </c>
      <c r="J47" s="492">
        <f t="shared" si="17"/>
        <v>115.02495366973922</v>
      </c>
      <c r="K47" s="492" t="e">
        <f t="shared" ref="K47:K109" si="20">SUM(I47/H47*100)</f>
        <v>#DIV/0!</v>
      </c>
    </row>
    <row r="48" spans="1:11" s="100" customFormat="1" x14ac:dyDescent="0.25">
      <c r="A48" s="104"/>
      <c r="B48" s="104"/>
      <c r="C48" s="104"/>
      <c r="D48" s="146">
        <v>3114</v>
      </c>
      <c r="E48" s="216" t="s">
        <v>191</v>
      </c>
      <c r="F48" s="450">
        <v>12220.8</v>
      </c>
      <c r="G48" s="106"/>
      <c r="H48" s="106"/>
      <c r="I48" s="450">
        <v>7375.65</v>
      </c>
      <c r="J48" s="492">
        <f t="shared" si="17"/>
        <v>60.35325019638649</v>
      </c>
      <c r="K48" s="492" t="e">
        <f t="shared" si="20"/>
        <v>#DIV/0!</v>
      </c>
    </row>
    <row r="49" spans="1:11" x14ac:dyDescent="0.25">
      <c r="A49" s="131"/>
      <c r="B49" s="131"/>
      <c r="C49" s="131">
        <v>312</v>
      </c>
      <c r="D49" s="144"/>
      <c r="E49" s="215" t="s">
        <v>139</v>
      </c>
      <c r="F49" s="416">
        <f>SUM(F50)</f>
        <v>48269.01</v>
      </c>
      <c r="G49" s="145">
        <v>46191</v>
      </c>
      <c r="H49" s="145">
        <f t="shared" ref="H49:I49" si="21">SUM(H50)</f>
        <v>0</v>
      </c>
      <c r="I49" s="416">
        <f t="shared" si="21"/>
        <v>45294</v>
      </c>
      <c r="J49" s="491">
        <f t="shared" si="17"/>
        <v>93.836604479768695</v>
      </c>
      <c r="K49" s="491">
        <f>SUM(I49/G49*100)</f>
        <v>98.058063259076448</v>
      </c>
    </row>
    <row r="50" spans="1:11" x14ac:dyDescent="0.25">
      <c r="A50" s="104"/>
      <c r="B50" s="104"/>
      <c r="C50" s="104"/>
      <c r="D50" s="146">
        <v>3121</v>
      </c>
      <c r="E50" s="216" t="s">
        <v>139</v>
      </c>
      <c r="F50" s="450">
        <v>48269.01</v>
      </c>
      <c r="G50" s="106"/>
      <c r="H50" s="106"/>
      <c r="I50" s="450">
        <v>45294</v>
      </c>
      <c r="J50" s="492">
        <f t="shared" si="17"/>
        <v>93.836604479768695</v>
      </c>
      <c r="K50" s="492" t="e">
        <f t="shared" si="20"/>
        <v>#DIV/0!</v>
      </c>
    </row>
    <row r="51" spans="1:11" x14ac:dyDescent="0.25">
      <c r="A51" s="131"/>
      <c r="B51" s="131"/>
      <c r="C51" s="131">
        <v>313</v>
      </c>
      <c r="D51" s="144"/>
      <c r="E51" s="215" t="s">
        <v>140</v>
      </c>
      <c r="F51" s="416">
        <f>SUM(F52+F53)</f>
        <v>162382</v>
      </c>
      <c r="G51" s="145">
        <v>185745</v>
      </c>
      <c r="H51" s="145">
        <f t="shared" ref="H51:I51" si="22">SUM(H52+H53)</f>
        <v>0</v>
      </c>
      <c r="I51" s="416">
        <f t="shared" si="22"/>
        <v>186252.16</v>
      </c>
      <c r="J51" s="491">
        <f t="shared" si="17"/>
        <v>114.70000369499083</v>
      </c>
      <c r="K51" s="491">
        <f>SUM(I51/G51*100)</f>
        <v>100.27304099706586</v>
      </c>
    </row>
    <row r="52" spans="1:11" x14ac:dyDescent="0.25">
      <c r="A52" s="104"/>
      <c r="B52" s="104"/>
      <c r="C52" s="104"/>
      <c r="D52" s="146">
        <v>3132</v>
      </c>
      <c r="E52" s="216" t="s">
        <v>141</v>
      </c>
      <c r="F52" s="450">
        <v>162382</v>
      </c>
      <c r="G52" s="106"/>
      <c r="H52" s="106"/>
      <c r="I52" s="450">
        <v>186252.16</v>
      </c>
      <c r="J52" s="492">
        <f t="shared" si="17"/>
        <v>114.70000369499083</v>
      </c>
      <c r="K52" s="492" t="e">
        <f t="shared" si="20"/>
        <v>#DIV/0!</v>
      </c>
    </row>
    <row r="53" spans="1:11" x14ac:dyDescent="0.25">
      <c r="A53" s="104"/>
      <c r="B53" s="104"/>
      <c r="C53" s="104"/>
      <c r="D53" s="146">
        <v>3133</v>
      </c>
      <c r="E53" s="216" t="s">
        <v>142</v>
      </c>
      <c r="F53" s="450"/>
      <c r="G53" s="104"/>
      <c r="H53" s="104"/>
      <c r="I53" s="450"/>
      <c r="J53" s="492" t="e">
        <f t="shared" si="17"/>
        <v>#DIV/0!</v>
      </c>
      <c r="K53" s="492" t="e">
        <f t="shared" si="20"/>
        <v>#DIV/0!</v>
      </c>
    </row>
    <row r="54" spans="1:11" x14ac:dyDescent="0.25">
      <c r="A54" s="130"/>
      <c r="B54" s="130">
        <v>32</v>
      </c>
      <c r="C54" s="130"/>
      <c r="D54" s="142"/>
      <c r="E54" s="214" t="s">
        <v>15</v>
      </c>
      <c r="F54" s="460">
        <f>SUM(F55+F60+F67+F77+F79)</f>
        <v>246275.79</v>
      </c>
      <c r="G54" s="143">
        <f>SUM(G55+G60+G67+G79+G77)</f>
        <v>280500</v>
      </c>
      <c r="H54" s="143">
        <f>SUM(H55+H60+H67+H79)</f>
        <v>0</v>
      </c>
      <c r="I54" s="460">
        <f>SUM(I55+I60+I67+I79+I77)</f>
        <v>267152.95</v>
      </c>
      <c r="J54" s="490">
        <f t="shared" si="17"/>
        <v>108.4771466980169</v>
      </c>
      <c r="K54" s="490">
        <f>SUM(I54/G54*100)</f>
        <v>95.241693404634589</v>
      </c>
    </row>
    <row r="55" spans="1:11" x14ac:dyDescent="0.25">
      <c r="A55" s="131"/>
      <c r="B55" s="131"/>
      <c r="C55" s="131">
        <v>321</v>
      </c>
      <c r="D55" s="144"/>
      <c r="E55" s="215" t="s">
        <v>143</v>
      </c>
      <c r="F55" s="416">
        <f>SUM(F56:F59)</f>
        <v>29385.279999999999</v>
      </c>
      <c r="G55" s="145">
        <v>35239</v>
      </c>
      <c r="H55" s="145">
        <f t="shared" ref="H55:I55" si="23">SUM(H56:H59)</f>
        <v>0</v>
      </c>
      <c r="I55" s="416">
        <f t="shared" si="23"/>
        <v>34995.53</v>
      </c>
      <c r="J55" s="491">
        <f t="shared" si="17"/>
        <v>119.09204200198194</v>
      </c>
      <c r="K55" s="491">
        <f>SUM(I55/G55*100)</f>
        <v>99.309089361219108</v>
      </c>
    </row>
    <row r="56" spans="1:11" x14ac:dyDescent="0.25">
      <c r="A56" s="104"/>
      <c r="B56" s="104"/>
      <c r="C56" s="104"/>
      <c r="D56" s="146">
        <v>3211</v>
      </c>
      <c r="E56" s="216" t="s">
        <v>144</v>
      </c>
      <c r="F56" s="450">
        <v>4808.84</v>
      </c>
      <c r="G56" s="106"/>
      <c r="H56" s="106"/>
      <c r="I56" s="450">
        <v>7505.08</v>
      </c>
      <c r="J56" s="492">
        <f t="shared" si="17"/>
        <v>156.06840734979747</v>
      </c>
      <c r="K56" s="492" t="e">
        <f t="shared" si="20"/>
        <v>#DIV/0!</v>
      </c>
    </row>
    <row r="57" spans="1:11" s="100" customFormat="1" ht="26.25" x14ac:dyDescent="0.25">
      <c r="A57" s="104"/>
      <c r="B57" s="104"/>
      <c r="C57" s="104"/>
      <c r="D57" s="146">
        <v>3212</v>
      </c>
      <c r="E57" s="216" t="s">
        <v>214</v>
      </c>
      <c r="F57" s="450">
        <v>23723.439999999999</v>
      </c>
      <c r="G57" s="106"/>
      <c r="H57" s="106"/>
      <c r="I57" s="450">
        <v>26140.45</v>
      </c>
      <c r="J57" s="492">
        <f t="shared" si="17"/>
        <v>110.18827792259471</v>
      </c>
      <c r="K57" s="492" t="e">
        <f t="shared" si="20"/>
        <v>#DIV/0!</v>
      </c>
    </row>
    <row r="58" spans="1:11" x14ac:dyDescent="0.25">
      <c r="A58" s="104"/>
      <c r="B58" s="104"/>
      <c r="C58" s="104"/>
      <c r="D58" s="146">
        <v>3213</v>
      </c>
      <c r="E58" s="216" t="s">
        <v>145</v>
      </c>
      <c r="F58" s="450">
        <v>90</v>
      </c>
      <c r="G58" s="106"/>
      <c r="H58" s="106"/>
      <c r="I58" s="450">
        <v>1250</v>
      </c>
      <c r="J58" s="492">
        <f t="shared" si="17"/>
        <v>1388.8888888888889</v>
      </c>
      <c r="K58" s="492" t="e">
        <f t="shared" si="20"/>
        <v>#DIV/0!</v>
      </c>
    </row>
    <row r="59" spans="1:11" x14ac:dyDescent="0.25">
      <c r="A59" s="104"/>
      <c r="B59" s="104"/>
      <c r="C59" s="104"/>
      <c r="D59" s="146">
        <v>3214</v>
      </c>
      <c r="E59" s="216" t="s">
        <v>146</v>
      </c>
      <c r="F59" s="450">
        <v>763</v>
      </c>
      <c r="G59" s="104"/>
      <c r="H59" s="104"/>
      <c r="I59" s="450">
        <v>100</v>
      </c>
      <c r="J59" s="492">
        <f t="shared" si="17"/>
        <v>13.106159895150721</v>
      </c>
      <c r="K59" s="492" t="e">
        <f t="shared" si="20"/>
        <v>#DIV/0!</v>
      </c>
    </row>
    <row r="60" spans="1:11" x14ac:dyDescent="0.25">
      <c r="A60" s="131"/>
      <c r="B60" s="131"/>
      <c r="C60" s="131">
        <v>322</v>
      </c>
      <c r="D60" s="144"/>
      <c r="E60" s="215" t="s">
        <v>147</v>
      </c>
      <c r="F60" s="416">
        <f>SUM(F61:F66)</f>
        <v>83654.789999999994</v>
      </c>
      <c r="G60" s="145">
        <v>112371</v>
      </c>
      <c r="H60" s="145">
        <f t="shared" ref="H60:I60" si="24">SUM(H61:H66)</f>
        <v>0</v>
      </c>
      <c r="I60" s="416">
        <f t="shared" si="24"/>
        <v>99520.74</v>
      </c>
      <c r="J60" s="491">
        <f t="shared" si="17"/>
        <v>118.96597911488394</v>
      </c>
      <c r="K60" s="491">
        <f>SUM(I60/G60*100)</f>
        <v>88.56443388418721</v>
      </c>
    </row>
    <row r="61" spans="1:11" x14ac:dyDescent="0.25">
      <c r="A61" s="104"/>
      <c r="B61" s="104"/>
      <c r="C61" s="104"/>
      <c r="D61" s="146">
        <v>3221</v>
      </c>
      <c r="E61" s="216" t="s">
        <v>148</v>
      </c>
      <c r="F61" s="450">
        <v>8691.4599999999991</v>
      </c>
      <c r="G61" s="106"/>
      <c r="H61" s="106"/>
      <c r="I61" s="450">
        <v>7437.39</v>
      </c>
      <c r="J61" s="492">
        <f t="shared" si="17"/>
        <v>85.571238894270934</v>
      </c>
      <c r="K61" s="492" t="e">
        <f t="shared" si="20"/>
        <v>#DIV/0!</v>
      </c>
    </row>
    <row r="62" spans="1:11" x14ac:dyDescent="0.25">
      <c r="A62" s="104"/>
      <c r="B62" s="104"/>
      <c r="C62" s="104"/>
      <c r="D62" s="146">
        <v>3222</v>
      </c>
      <c r="E62" s="216" t="s">
        <v>149</v>
      </c>
      <c r="F62" s="450">
        <v>54457.57</v>
      </c>
      <c r="G62" s="104"/>
      <c r="H62" s="104"/>
      <c r="I62" s="461">
        <v>55771.89</v>
      </c>
      <c r="J62" s="492">
        <f t="shared" si="17"/>
        <v>102.41347529829186</v>
      </c>
      <c r="K62" s="492" t="e">
        <f t="shared" si="20"/>
        <v>#DIV/0!</v>
      </c>
    </row>
    <row r="63" spans="1:11" x14ac:dyDescent="0.25">
      <c r="A63" s="104"/>
      <c r="B63" s="104"/>
      <c r="C63" s="104"/>
      <c r="D63" s="146">
        <v>3223</v>
      </c>
      <c r="E63" s="216" t="s">
        <v>150</v>
      </c>
      <c r="F63" s="450">
        <v>14056.23</v>
      </c>
      <c r="G63" s="106"/>
      <c r="H63" s="106"/>
      <c r="I63" s="450">
        <v>20066.61</v>
      </c>
      <c r="J63" s="492">
        <f t="shared" si="17"/>
        <v>142.75954505582223</v>
      </c>
      <c r="K63" s="492" t="e">
        <f t="shared" si="20"/>
        <v>#DIV/0!</v>
      </c>
    </row>
    <row r="64" spans="1:11" ht="26.25" x14ac:dyDescent="0.25">
      <c r="A64" s="104"/>
      <c r="B64" s="104"/>
      <c r="C64" s="104"/>
      <c r="D64" s="146">
        <v>3224</v>
      </c>
      <c r="E64" s="216" t="s">
        <v>151</v>
      </c>
      <c r="F64" s="450">
        <v>4208.26</v>
      </c>
      <c r="G64" s="106"/>
      <c r="H64" s="106"/>
      <c r="I64" s="450">
        <v>15503.36</v>
      </c>
      <c r="J64" s="492">
        <f t="shared" si="17"/>
        <v>368.4030929647883</v>
      </c>
      <c r="K64" s="492" t="e">
        <f t="shared" si="20"/>
        <v>#DIV/0!</v>
      </c>
    </row>
    <row r="65" spans="1:11" x14ac:dyDescent="0.25">
      <c r="A65" s="104"/>
      <c r="B65" s="104"/>
      <c r="C65" s="104"/>
      <c r="D65" s="146">
        <v>3225</v>
      </c>
      <c r="E65" s="216" t="s">
        <v>152</v>
      </c>
      <c r="F65" s="461">
        <v>2241.27</v>
      </c>
      <c r="G65" s="311"/>
      <c r="H65" s="311"/>
      <c r="I65" s="461">
        <v>741.49</v>
      </c>
      <c r="J65" s="492">
        <f t="shared" si="17"/>
        <v>33.083474994088178</v>
      </c>
      <c r="K65" s="492" t="e">
        <f t="shared" si="20"/>
        <v>#DIV/0!</v>
      </c>
    </row>
    <row r="66" spans="1:11" ht="26.25" x14ac:dyDescent="0.25">
      <c r="A66" s="104"/>
      <c r="B66" s="104"/>
      <c r="C66" s="104"/>
      <c r="D66" s="146">
        <v>3227</v>
      </c>
      <c r="E66" s="216" t="s">
        <v>153</v>
      </c>
      <c r="F66" s="450"/>
      <c r="G66" s="104"/>
      <c r="H66" s="104"/>
      <c r="I66" s="450"/>
      <c r="J66" s="492" t="e">
        <f t="shared" si="17"/>
        <v>#DIV/0!</v>
      </c>
      <c r="K66" s="492" t="e">
        <f t="shared" si="20"/>
        <v>#DIV/0!</v>
      </c>
    </row>
    <row r="67" spans="1:11" x14ac:dyDescent="0.25">
      <c r="A67" s="131"/>
      <c r="B67" s="131"/>
      <c r="C67" s="131">
        <v>323</v>
      </c>
      <c r="D67" s="144"/>
      <c r="E67" s="215" t="s">
        <v>154</v>
      </c>
      <c r="F67" s="416">
        <f>SUM(F68:F76)</f>
        <v>117015.01</v>
      </c>
      <c r="G67" s="145">
        <v>111527</v>
      </c>
      <c r="H67" s="145">
        <f t="shared" ref="H67:I67" si="25">SUM(H68:H76)</f>
        <v>0</v>
      </c>
      <c r="I67" s="416">
        <f t="shared" si="25"/>
        <v>112577.09</v>
      </c>
      <c r="J67" s="491">
        <f t="shared" si="17"/>
        <v>96.207392538786266</v>
      </c>
      <c r="K67" s="491">
        <f>SUM(I67/G67*100)</f>
        <v>100.94155675307323</v>
      </c>
    </row>
    <row r="68" spans="1:11" x14ac:dyDescent="0.25">
      <c r="A68" s="104"/>
      <c r="B68" s="104"/>
      <c r="C68" s="104"/>
      <c r="D68" s="146">
        <v>3231</v>
      </c>
      <c r="E68" s="216" t="s">
        <v>155</v>
      </c>
      <c r="F68" s="450">
        <v>48514.04</v>
      </c>
      <c r="G68" s="106"/>
      <c r="H68" s="106"/>
      <c r="I68" s="450">
        <v>52275.31</v>
      </c>
      <c r="J68" s="492">
        <f t="shared" si="17"/>
        <v>107.75295151671556</v>
      </c>
      <c r="K68" s="492" t="e">
        <f t="shared" si="20"/>
        <v>#DIV/0!</v>
      </c>
    </row>
    <row r="69" spans="1:11" ht="26.25" x14ac:dyDescent="0.25">
      <c r="A69" s="104"/>
      <c r="B69" s="104"/>
      <c r="C69" s="104"/>
      <c r="D69" s="146">
        <v>3232</v>
      </c>
      <c r="E69" s="216" t="s">
        <v>156</v>
      </c>
      <c r="F69" s="450">
        <v>24413.13</v>
      </c>
      <c r="G69" s="106"/>
      <c r="H69" s="106"/>
      <c r="I69" s="450">
        <v>5462.49</v>
      </c>
      <c r="J69" s="492">
        <f t="shared" si="17"/>
        <v>22.375213665761002</v>
      </c>
      <c r="K69" s="492" t="e">
        <f t="shared" si="20"/>
        <v>#DIV/0!</v>
      </c>
    </row>
    <row r="70" spans="1:11" x14ac:dyDescent="0.25">
      <c r="A70" s="104"/>
      <c r="B70" s="104"/>
      <c r="C70" s="104"/>
      <c r="D70" s="146">
        <v>3233</v>
      </c>
      <c r="E70" s="216" t="s">
        <v>157</v>
      </c>
      <c r="F70" s="450"/>
      <c r="G70" s="104"/>
      <c r="H70" s="104"/>
      <c r="I70" s="450">
        <v>690</v>
      </c>
      <c r="J70" s="492" t="e">
        <f t="shared" si="17"/>
        <v>#DIV/0!</v>
      </c>
      <c r="K70" s="492" t="e">
        <f t="shared" si="20"/>
        <v>#DIV/0!</v>
      </c>
    </row>
    <row r="71" spans="1:11" x14ac:dyDescent="0.25">
      <c r="A71" s="104"/>
      <c r="B71" s="104"/>
      <c r="C71" s="104"/>
      <c r="D71" s="146">
        <v>3234</v>
      </c>
      <c r="E71" s="216" t="s">
        <v>158</v>
      </c>
      <c r="F71" s="450">
        <v>12001.95</v>
      </c>
      <c r="G71" s="106"/>
      <c r="H71" s="106"/>
      <c r="I71" s="450">
        <v>11885.16</v>
      </c>
      <c r="J71" s="492">
        <f t="shared" si="17"/>
        <v>99.02690812742928</v>
      </c>
      <c r="K71" s="492" t="e">
        <f t="shared" si="20"/>
        <v>#DIV/0!</v>
      </c>
    </row>
    <row r="72" spans="1:11" x14ac:dyDescent="0.25">
      <c r="A72" s="104"/>
      <c r="B72" s="104"/>
      <c r="C72" s="104"/>
      <c r="D72" s="146">
        <v>3235</v>
      </c>
      <c r="E72" s="216" t="s">
        <v>159</v>
      </c>
      <c r="F72" s="450">
        <v>0</v>
      </c>
      <c r="G72" s="104"/>
      <c r="H72" s="104"/>
      <c r="I72" s="450">
        <v>369.74</v>
      </c>
      <c r="J72" s="492" t="e">
        <f t="shared" si="17"/>
        <v>#DIV/0!</v>
      </c>
      <c r="K72" s="492" t="e">
        <f t="shared" si="20"/>
        <v>#DIV/0!</v>
      </c>
    </row>
    <row r="73" spans="1:11" x14ac:dyDescent="0.25">
      <c r="A73" s="104"/>
      <c r="B73" s="104"/>
      <c r="C73" s="104"/>
      <c r="D73" s="146">
        <v>3236</v>
      </c>
      <c r="E73" s="216" t="s">
        <v>160</v>
      </c>
      <c r="F73" s="450">
        <v>160</v>
      </c>
      <c r="G73" s="106"/>
      <c r="H73" s="106"/>
      <c r="I73" s="450"/>
      <c r="J73" s="492">
        <f t="shared" si="17"/>
        <v>0</v>
      </c>
      <c r="K73" s="492" t="e">
        <f t="shared" si="20"/>
        <v>#DIV/0!</v>
      </c>
    </row>
    <row r="74" spans="1:11" x14ac:dyDescent="0.25">
      <c r="A74" s="104"/>
      <c r="B74" s="104"/>
      <c r="C74" s="104"/>
      <c r="D74" s="146">
        <v>3237</v>
      </c>
      <c r="E74" s="216" t="s">
        <v>161</v>
      </c>
      <c r="F74" s="450">
        <v>30406.49</v>
      </c>
      <c r="G74" s="104"/>
      <c r="H74" s="104"/>
      <c r="I74" s="450">
        <v>39713.33</v>
      </c>
      <c r="J74" s="492">
        <f t="shared" si="17"/>
        <v>130.60807084277073</v>
      </c>
      <c r="K74" s="492" t="e">
        <f t="shared" si="20"/>
        <v>#DIV/0!</v>
      </c>
    </row>
    <row r="75" spans="1:11" x14ac:dyDescent="0.25">
      <c r="A75" s="104"/>
      <c r="B75" s="104"/>
      <c r="C75" s="104"/>
      <c r="D75" s="146">
        <v>3238</v>
      </c>
      <c r="E75" s="216" t="s">
        <v>162</v>
      </c>
      <c r="F75" s="450">
        <v>1424.4</v>
      </c>
      <c r="G75" s="106"/>
      <c r="H75" s="106"/>
      <c r="I75" s="450">
        <v>2181.06</v>
      </c>
      <c r="J75" s="492">
        <f t="shared" si="17"/>
        <v>153.1213142375737</v>
      </c>
      <c r="K75" s="492" t="e">
        <f t="shared" si="20"/>
        <v>#DIV/0!</v>
      </c>
    </row>
    <row r="76" spans="1:11" x14ac:dyDescent="0.25">
      <c r="A76" s="104"/>
      <c r="B76" s="104"/>
      <c r="C76" s="104"/>
      <c r="D76" s="146">
        <v>3239</v>
      </c>
      <c r="E76" s="216" t="s">
        <v>163</v>
      </c>
      <c r="F76" s="450">
        <v>95</v>
      </c>
      <c r="G76" s="104"/>
      <c r="H76" s="104"/>
      <c r="I76" s="450"/>
      <c r="J76" s="492">
        <f t="shared" si="17"/>
        <v>0</v>
      </c>
      <c r="K76" s="492" t="e">
        <f t="shared" si="20"/>
        <v>#DIV/0!</v>
      </c>
    </row>
    <row r="77" spans="1:11" s="100" customFormat="1" ht="26.25" x14ac:dyDescent="0.25">
      <c r="A77" s="131"/>
      <c r="B77" s="131"/>
      <c r="C77" s="131">
        <v>324</v>
      </c>
      <c r="D77" s="144"/>
      <c r="E77" s="215" t="s">
        <v>209</v>
      </c>
      <c r="F77" s="416">
        <f>SUM(F78)</f>
        <v>139.91999999999999</v>
      </c>
      <c r="G77" s="131">
        <v>270</v>
      </c>
      <c r="H77" s="131">
        <f t="shared" ref="H77:I77" si="26">SUM(H78)</f>
        <v>0</v>
      </c>
      <c r="I77" s="416">
        <f t="shared" si="26"/>
        <v>303</v>
      </c>
      <c r="J77" s="491">
        <f t="shared" si="17"/>
        <v>216.5523156089194</v>
      </c>
      <c r="K77" s="491">
        <f>SUM(I77/G77*100)</f>
        <v>112.22222222222223</v>
      </c>
    </row>
    <row r="78" spans="1:11" s="100" customFormat="1" ht="26.25" x14ac:dyDescent="0.25">
      <c r="A78" s="132"/>
      <c r="B78" s="132"/>
      <c r="C78" s="132"/>
      <c r="D78" s="260">
        <v>3241</v>
      </c>
      <c r="E78" s="266" t="s">
        <v>209</v>
      </c>
      <c r="F78" s="462">
        <v>139.91999999999999</v>
      </c>
      <c r="G78" s="132"/>
      <c r="H78" s="132"/>
      <c r="I78" s="467">
        <v>303</v>
      </c>
      <c r="J78" s="492">
        <f t="shared" si="17"/>
        <v>216.5523156089194</v>
      </c>
      <c r="K78" s="492" t="e">
        <f t="shared" si="20"/>
        <v>#DIV/0!</v>
      </c>
    </row>
    <row r="79" spans="1:11" ht="26.25" x14ac:dyDescent="0.25">
      <c r="A79" s="131"/>
      <c r="B79" s="131"/>
      <c r="C79" s="131">
        <v>329</v>
      </c>
      <c r="D79" s="144"/>
      <c r="E79" s="215" t="s">
        <v>164</v>
      </c>
      <c r="F79" s="416">
        <f>SUM(F80:F86)</f>
        <v>16080.79</v>
      </c>
      <c r="G79" s="145">
        <v>21093</v>
      </c>
      <c r="H79" s="145">
        <f t="shared" ref="H79:I79" si="27">SUM(H80:H86)</f>
        <v>0</v>
      </c>
      <c r="I79" s="416">
        <f t="shared" si="27"/>
        <v>19756.59</v>
      </c>
      <c r="J79" s="491">
        <f t="shared" si="17"/>
        <v>122.85832972136319</v>
      </c>
      <c r="K79" s="491">
        <f>SUM(I79/G79*100)</f>
        <v>93.664201393827341</v>
      </c>
    </row>
    <row r="80" spans="1:11" ht="26.25" x14ac:dyDescent="0.25">
      <c r="A80" s="104"/>
      <c r="B80" s="104"/>
      <c r="C80" s="104"/>
      <c r="D80" s="146">
        <v>3291</v>
      </c>
      <c r="E80" s="216" t="s">
        <v>165</v>
      </c>
      <c r="F80" s="461"/>
      <c r="G80" s="311"/>
      <c r="H80" s="311"/>
      <c r="I80" s="461"/>
      <c r="J80" s="492" t="e">
        <f t="shared" si="17"/>
        <v>#DIV/0!</v>
      </c>
      <c r="K80" s="492" t="e">
        <f t="shared" si="20"/>
        <v>#DIV/0!</v>
      </c>
    </row>
    <row r="81" spans="1:11" x14ac:dyDescent="0.25">
      <c r="A81" s="104"/>
      <c r="B81" s="104"/>
      <c r="C81" s="104"/>
      <c r="D81" s="146">
        <v>3292</v>
      </c>
      <c r="E81" s="216" t="s">
        <v>166</v>
      </c>
      <c r="F81" s="461"/>
      <c r="G81" s="311"/>
      <c r="H81" s="311"/>
      <c r="I81" s="461"/>
      <c r="J81" s="492" t="e">
        <f t="shared" si="17"/>
        <v>#DIV/0!</v>
      </c>
      <c r="K81" s="492" t="e">
        <f t="shared" si="20"/>
        <v>#DIV/0!</v>
      </c>
    </row>
    <row r="82" spans="1:11" x14ac:dyDescent="0.25">
      <c r="A82" s="104"/>
      <c r="B82" s="104"/>
      <c r="C82" s="104"/>
      <c r="D82" s="146">
        <v>3293</v>
      </c>
      <c r="E82" s="216" t="s">
        <v>167</v>
      </c>
      <c r="F82" s="461">
        <v>97.78</v>
      </c>
      <c r="G82" s="311"/>
      <c r="H82" s="311"/>
      <c r="I82" s="461">
        <v>73.95</v>
      </c>
      <c r="J82" s="492">
        <f t="shared" si="17"/>
        <v>75.628962978114131</v>
      </c>
      <c r="K82" s="492" t="e">
        <f t="shared" si="20"/>
        <v>#DIV/0!</v>
      </c>
    </row>
    <row r="83" spans="1:11" x14ac:dyDescent="0.25">
      <c r="A83" s="104"/>
      <c r="B83" s="104"/>
      <c r="C83" s="104"/>
      <c r="D83" s="146">
        <v>3294</v>
      </c>
      <c r="E83" s="216" t="s">
        <v>168</v>
      </c>
      <c r="F83" s="461">
        <v>217.09</v>
      </c>
      <c r="G83" s="311"/>
      <c r="H83" s="311"/>
      <c r="I83" s="461">
        <v>309</v>
      </c>
      <c r="J83" s="492">
        <f t="shared" si="17"/>
        <v>142.33727946934451</v>
      </c>
      <c r="K83" s="492" t="e">
        <f t="shared" si="20"/>
        <v>#DIV/0!</v>
      </c>
    </row>
    <row r="84" spans="1:11" x14ac:dyDescent="0.25">
      <c r="A84" s="104"/>
      <c r="B84" s="104"/>
      <c r="C84" s="104"/>
      <c r="D84" s="146">
        <v>3295</v>
      </c>
      <c r="E84" s="216" t="s">
        <v>169</v>
      </c>
      <c r="F84" s="461">
        <v>3976</v>
      </c>
      <c r="G84" s="311"/>
      <c r="H84" s="311"/>
      <c r="I84" s="461">
        <v>5319.59</v>
      </c>
      <c r="J84" s="492">
        <f t="shared" si="17"/>
        <v>133.7925050301811</v>
      </c>
      <c r="K84" s="492" t="e">
        <f t="shared" si="20"/>
        <v>#DIV/0!</v>
      </c>
    </row>
    <row r="85" spans="1:11" x14ac:dyDescent="0.25">
      <c r="A85" s="104"/>
      <c r="B85" s="104"/>
      <c r="C85" s="104"/>
      <c r="D85" s="146">
        <v>3296</v>
      </c>
      <c r="E85" s="216" t="s">
        <v>170</v>
      </c>
      <c r="F85" s="461"/>
      <c r="G85" s="311"/>
      <c r="H85" s="311"/>
      <c r="I85" s="461"/>
      <c r="J85" s="492" t="e">
        <f t="shared" si="17"/>
        <v>#DIV/0!</v>
      </c>
      <c r="K85" s="492" t="e">
        <f t="shared" si="20"/>
        <v>#DIV/0!</v>
      </c>
    </row>
    <row r="86" spans="1:11" ht="26.25" x14ac:dyDescent="0.25">
      <c r="A86" s="104"/>
      <c r="B86" s="104"/>
      <c r="C86" s="104"/>
      <c r="D86" s="146">
        <v>3299</v>
      </c>
      <c r="E86" s="216" t="s">
        <v>164</v>
      </c>
      <c r="F86" s="461">
        <v>11789.92</v>
      </c>
      <c r="G86" s="311"/>
      <c r="H86" s="311"/>
      <c r="I86" s="461">
        <v>14054.05</v>
      </c>
      <c r="J86" s="492">
        <f t="shared" si="17"/>
        <v>119.20394710057406</v>
      </c>
      <c r="K86" s="492" t="e">
        <f t="shared" si="20"/>
        <v>#DIV/0!</v>
      </c>
    </row>
    <row r="87" spans="1:11" x14ac:dyDescent="0.25">
      <c r="A87" s="130"/>
      <c r="B87" s="130">
        <v>34</v>
      </c>
      <c r="C87" s="130"/>
      <c r="D87" s="142"/>
      <c r="E87" s="214" t="s">
        <v>41</v>
      </c>
      <c r="F87" s="460">
        <f>SUM(F88)</f>
        <v>655.79</v>
      </c>
      <c r="G87" s="143">
        <f t="shared" ref="G87:I87" si="28">SUM(G88)</f>
        <v>588</v>
      </c>
      <c r="H87" s="143">
        <f t="shared" si="28"/>
        <v>0</v>
      </c>
      <c r="I87" s="460">
        <f t="shared" si="28"/>
        <v>635.79000000000008</v>
      </c>
      <c r="J87" s="490">
        <f t="shared" si="17"/>
        <v>96.950243218103367</v>
      </c>
      <c r="K87" s="490">
        <f>SUM(I87/G87*100)</f>
        <v>108.12755102040819</v>
      </c>
    </row>
    <row r="88" spans="1:11" x14ac:dyDescent="0.25">
      <c r="A88" s="131"/>
      <c r="B88" s="131"/>
      <c r="C88" s="131">
        <v>343</v>
      </c>
      <c r="D88" s="144"/>
      <c r="E88" s="215" t="s">
        <v>188</v>
      </c>
      <c r="F88" s="416">
        <f>SUM(F89:F92)</f>
        <v>655.79</v>
      </c>
      <c r="G88" s="145">
        <v>588</v>
      </c>
      <c r="H88" s="145">
        <f t="shared" ref="H88:I88" si="29">SUM(H89:H92)</f>
        <v>0</v>
      </c>
      <c r="I88" s="416">
        <f t="shared" si="29"/>
        <v>635.79000000000008</v>
      </c>
      <c r="J88" s="491">
        <f t="shared" si="17"/>
        <v>96.950243218103367</v>
      </c>
      <c r="K88" s="491">
        <f>SUM(I88/G88*100)</f>
        <v>108.12755102040819</v>
      </c>
    </row>
    <row r="89" spans="1:11" ht="26.25" x14ac:dyDescent="0.25">
      <c r="A89" s="104"/>
      <c r="B89" s="104"/>
      <c r="C89" s="104"/>
      <c r="D89" s="146">
        <v>3431</v>
      </c>
      <c r="E89" s="216" t="s">
        <v>171</v>
      </c>
      <c r="F89" s="450">
        <v>654.9</v>
      </c>
      <c r="G89" s="310"/>
      <c r="H89" s="310"/>
      <c r="I89" s="450">
        <v>635.09</v>
      </c>
      <c r="J89" s="492">
        <f t="shared" si="17"/>
        <v>96.975110703924273</v>
      </c>
      <c r="K89" s="492" t="e">
        <f t="shared" si="20"/>
        <v>#DIV/0!</v>
      </c>
    </row>
    <row r="90" spans="1:11" ht="26.25" x14ac:dyDescent="0.25">
      <c r="A90" s="104"/>
      <c r="B90" s="104"/>
      <c r="C90" s="104"/>
      <c r="D90" s="146">
        <v>3432</v>
      </c>
      <c r="E90" s="216" t="s">
        <v>172</v>
      </c>
      <c r="F90" s="450"/>
      <c r="G90" s="310"/>
      <c r="H90" s="310"/>
      <c r="I90" s="450"/>
      <c r="J90" s="492" t="e">
        <f t="shared" si="17"/>
        <v>#DIV/0!</v>
      </c>
      <c r="K90" s="492" t="e">
        <f t="shared" si="20"/>
        <v>#DIV/0!</v>
      </c>
    </row>
    <row r="91" spans="1:11" x14ac:dyDescent="0.25">
      <c r="A91" s="104"/>
      <c r="B91" s="104"/>
      <c r="C91" s="104"/>
      <c r="D91" s="146">
        <v>3433</v>
      </c>
      <c r="E91" s="216" t="s">
        <v>173</v>
      </c>
      <c r="F91" s="450">
        <v>0.89</v>
      </c>
      <c r="G91" s="310"/>
      <c r="H91" s="310"/>
      <c r="I91" s="450">
        <v>0.7</v>
      </c>
      <c r="J91" s="492">
        <f t="shared" si="17"/>
        <v>78.651685393258418</v>
      </c>
      <c r="K91" s="492" t="e">
        <f t="shared" si="20"/>
        <v>#DIV/0!</v>
      </c>
    </row>
    <row r="92" spans="1:11" ht="26.25" x14ac:dyDescent="0.25">
      <c r="A92" s="104"/>
      <c r="B92" s="104"/>
      <c r="C92" s="104"/>
      <c r="D92" s="146">
        <v>3434</v>
      </c>
      <c r="E92" s="216" t="s">
        <v>174</v>
      </c>
      <c r="F92" s="450"/>
      <c r="G92" s="310"/>
      <c r="H92" s="310"/>
      <c r="I92" s="450"/>
      <c r="J92" s="492" t="e">
        <f t="shared" si="17"/>
        <v>#DIV/0!</v>
      </c>
      <c r="K92" s="492" t="e">
        <f t="shared" si="20"/>
        <v>#DIV/0!</v>
      </c>
    </row>
    <row r="93" spans="1:11" s="100" customFormat="1" ht="39" x14ac:dyDescent="0.25">
      <c r="A93" s="130"/>
      <c r="B93" s="130">
        <v>37</v>
      </c>
      <c r="C93" s="130"/>
      <c r="D93" s="142"/>
      <c r="E93" s="214" t="s">
        <v>39</v>
      </c>
      <c r="F93" s="463">
        <f>SUM(F94)</f>
        <v>30975.97</v>
      </c>
      <c r="G93" s="312">
        <f t="shared" ref="G93:I93" si="30">SUM(G94)</f>
        <v>35211</v>
      </c>
      <c r="H93" s="312">
        <f t="shared" si="30"/>
        <v>0</v>
      </c>
      <c r="I93" s="463">
        <f t="shared" si="30"/>
        <v>35412.9</v>
      </c>
      <c r="J93" s="490">
        <f t="shared" si="17"/>
        <v>114.32378065965327</v>
      </c>
      <c r="K93" s="490">
        <f>SUM(I93/G93*100)</f>
        <v>100.57340035784273</v>
      </c>
    </row>
    <row r="94" spans="1:11" s="100" customFormat="1" ht="26.25" x14ac:dyDescent="0.25">
      <c r="A94" s="131"/>
      <c r="B94" s="131"/>
      <c r="C94" s="131">
        <v>372</v>
      </c>
      <c r="D94" s="144"/>
      <c r="E94" s="215" t="s">
        <v>190</v>
      </c>
      <c r="F94" s="464">
        <f>SUM(F95)</f>
        <v>30975.97</v>
      </c>
      <c r="G94" s="313">
        <v>35211</v>
      </c>
      <c r="H94" s="313">
        <f t="shared" ref="H94:I94" si="31">SUM(H95)</f>
        <v>0</v>
      </c>
      <c r="I94" s="464">
        <f t="shared" si="31"/>
        <v>35412.9</v>
      </c>
      <c r="J94" s="491">
        <f t="shared" si="17"/>
        <v>114.32378065965327</v>
      </c>
      <c r="K94" s="491">
        <f>SUM(I94/G94*100)</f>
        <v>100.57340035784273</v>
      </c>
    </row>
    <row r="95" spans="1:11" s="100" customFormat="1" ht="26.25" x14ac:dyDescent="0.25">
      <c r="A95" s="104"/>
      <c r="B95" s="104"/>
      <c r="C95" s="104"/>
      <c r="D95" s="146">
        <v>3722</v>
      </c>
      <c r="E95" s="216" t="s">
        <v>189</v>
      </c>
      <c r="F95" s="461">
        <v>30975.97</v>
      </c>
      <c r="G95" s="311"/>
      <c r="H95" s="311"/>
      <c r="I95" s="461">
        <v>35412.9</v>
      </c>
      <c r="J95" s="492">
        <f t="shared" si="17"/>
        <v>114.32378065965327</v>
      </c>
      <c r="K95" s="492" t="e">
        <f t="shared" si="20"/>
        <v>#DIV/0!</v>
      </c>
    </row>
    <row r="96" spans="1:11" x14ac:dyDescent="0.25">
      <c r="A96" s="130"/>
      <c r="B96" s="130">
        <v>38</v>
      </c>
      <c r="C96" s="130"/>
      <c r="D96" s="142"/>
      <c r="E96" s="214" t="s">
        <v>42</v>
      </c>
      <c r="F96" s="463">
        <f>SUM(F97)</f>
        <v>513.92999999999995</v>
      </c>
      <c r="G96" s="312">
        <f t="shared" ref="G96:I96" si="32">SUM(G97)</f>
        <v>522</v>
      </c>
      <c r="H96" s="312">
        <f t="shared" si="32"/>
        <v>0</v>
      </c>
      <c r="I96" s="463">
        <f t="shared" si="32"/>
        <v>522.24</v>
      </c>
      <c r="J96" s="490">
        <f t="shared" si="17"/>
        <v>101.61695172494309</v>
      </c>
      <c r="K96" s="490">
        <f>SUM(I96/G96*100)</f>
        <v>100.04597701149424</v>
      </c>
    </row>
    <row r="97" spans="1:13" x14ac:dyDescent="0.25">
      <c r="A97" s="131"/>
      <c r="B97" s="131"/>
      <c r="C97" s="131">
        <v>381</v>
      </c>
      <c r="D97" s="144"/>
      <c r="E97" s="215" t="s">
        <v>129</v>
      </c>
      <c r="F97" s="464">
        <f>SUM(F98)</f>
        <v>513.92999999999995</v>
      </c>
      <c r="G97" s="313">
        <v>522</v>
      </c>
      <c r="H97" s="313">
        <f t="shared" ref="H97:I97" si="33">SUM(H98)</f>
        <v>0</v>
      </c>
      <c r="I97" s="464">
        <f t="shared" si="33"/>
        <v>522.24</v>
      </c>
      <c r="J97" s="491">
        <f t="shared" si="17"/>
        <v>101.61695172494309</v>
      </c>
      <c r="K97" s="491">
        <f>SUM(I97/G97*100)</f>
        <v>100.04597701149424</v>
      </c>
    </row>
    <row r="98" spans="1:13" x14ac:dyDescent="0.25">
      <c r="A98" s="104"/>
      <c r="B98" s="104"/>
      <c r="C98" s="104"/>
      <c r="D98" s="146">
        <v>3812</v>
      </c>
      <c r="E98" s="216" t="s">
        <v>175</v>
      </c>
      <c r="F98" s="461">
        <v>513.92999999999995</v>
      </c>
      <c r="G98" s="311"/>
      <c r="H98" s="311"/>
      <c r="I98" s="461">
        <v>522.24</v>
      </c>
      <c r="J98" s="492">
        <f t="shared" si="17"/>
        <v>101.61695172494309</v>
      </c>
      <c r="K98" s="492" t="e">
        <f t="shared" si="20"/>
        <v>#DIV/0!</v>
      </c>
    </row>
    <row r="99" spans="1:13" ht="26.25" x14ac:dyDescent="0.25">
      <c r="A99" s="129">
        <v>4</v>
      </c>
      <c r="B99" s="129"/>
      <c r="C99" s="129"/>
      <c r="D99" s="164"/>
      <c r="E99" s="217" t="s">
        <v>8</v>
      </c>
      <c r="F99" s="465">
        <f>SUM(F100+F110)</f>
        <v>32833.99</v>
      </c>
      <c r="G99" s="165">
        <f t="shared" ref="G99:I99" si="34">SUM(G100+G110)</f>
        <v>85202</v>
      </c>
      <c r="H99" s="165">
        <f t="shared" si="34"/>
        <v>0</v>
      </c>
      <c r="I99" s="465">
        <f t="shared" si="34"/>
        <v>23518.39</v>
      </c>
      <c r="J99" s="493">
        <f t="shared" si="17"/>
        <v>71.628181649564979</v>
      </c>
      <c r="K99" s="493">
        <f>SUM(I99/G99*100)</f>
        <v>27.603096171451373</v>
      </c>
    </row>
    <row r="100" spans="1:13" ht="26.25" x14ac:dyDescent="0.25">
      <c r="A100" s="130"/>
      <c r="B100" s="130">
        <v>42</v>
      </c>
      <c r="C100" s="130"/>
      <c r="D100" s="142"/>
      <c r="E100" s="214" t="s">
        <v>20</v>
      </c>
      <c r="F100" s="460">
        <f>SUM(F101+F108)</f>
        <v>9488.99</v>
      </c>
      <c r="G100" s="143">
        <f t="shared" ref="G100:I100" si="35">SUM(G101+G108)</f>
        <v>42302</v>
      </c>
      <c r="H100" s="143">
        <f t="shared" si="35"/>
        <v>0</v>
      </c>
      <c r="I100" s="460">
        <f t="shared" si="35"/>
        <v>4988.3899999999994</v>
      </c>
      <c r="J100" s="490">
        <f t="shared" si="17"/>
        <v>52.570294625666158</v>
      </c>
      <c r="K100" s="490">
        <f>SUM(I100/G100*100)</f>
        <v>11.792326603943074</v>
      </c>
    </row>
    <row r="101" spans="1:13" x14ac:dyDescent="0.25">
      <c r="A101" s="131"/>
      <c r="B101" s="131"/>
      <c r="C101" s="131">
        <v>422</v>
      </c>
      <c r="D101" s="144"/>
      <c r="E101" s="215" t="s">
        <v>176</v>
      </c>
      <c r="F101" s="416">
        <f>SUM(F102:F107)</f>
        <v>2603.02</v>
      </c>
      <c r="G101" s="145">
        <v>40229</v>
      </c>
      <c r="H101" s="145">
        <f t="shared" ref="H101:I101" si="36">SUM(H102:H107)</f>
        <v>0</v>
      </c>
      <c r="I101" s="416">
        <f t="shared" si="36"/>
        <v>2811.35</v>
      </c>
      <c r="J101" s="491">
        <f t="shared" si="17"/>
        <v>108.0033960553511</v>
      </c>
      <c r="K101" s="491">
        <f>SUM(I101/G101*100)</f>
        <v>6.9883666012080834</v>
      </c>
    </row>
    <row r="102" spans="1:13" x14ac:dyDescent="0.25">
      <c r="A102" s="104"/>
      <c r="B102" s="104"/>
      <c r="C102" s="104"/>
      <c r="D102" s="146">
        <v>4221</v>
      </c>
      <c r="E102" s="216" t="s">
        <v>202</v>
      </c>
      <c r="F102" s="461">
        <v>0</v>
      </c>
      <c r="G102" s="311"/>
      <c r="H102" s="311"/>
      <c r="I102" s="461">
        <v>1617.77</v>
      </c>
      <c r="J102" s="492" t="e">
        <f t="shared" si="17"/>
        <v>#DIV/0!</v>
      </c>
      <c r="K102" s="492" t="e">
        <f t="shared" si="20"/>
        <v>#DIV/0!</v>
      </c>
    </row>
    <row r="103" spans="1:13" x14ac:dyDescent="0.25">
      <c r="A103" s="104"/>
      <c r="B103" s="104"/>
      <c r="C103" s="104"/>
      <c r="D103" s="146">
        <v>4222</v>
      </c>
      <c r="E103" s="216" t="s">
        <v>177</v>
      </c>
      <c r="F103" s="461"/>
      <c r="G103" s="311"/>
      <c r="H103" s="311"/>
      <c r="I103" s="461"/>
      <c r="J103" s="492" t="e">
        <f t="shared" si="17"/>
        <v>#DIV/0!</v>
      </c>
      <c r="K103" s="492" t="e">
        <f t="shared" si="20"/>
        <v>#DIV/0!</v>
      </c>
      <c r="M103" s="105"/>
    </row>
    <row r="104" spans="1:13" x14ac:dyDescent="0.25">
      <c r="A104" s="104"/>
      <c r="B104" s="104"/>
      <c r="C104" s="104"/>
      <c r="D104" s="146">
        <v>4223</v>
      </c>
      <c r="E104" s="216" t="s">
        <v>178</v>
      </c>
      <c r="F104" s="461">
        <v>0</v>
      </c>
      <c r="G104" s="311"/>
      <c r="H104" s="311"/>
      <c r="I104" s="461"/>
      <c r="J104" s="492" t="e">
        <f t="shared" si="17"/>
        <v>#DIV/0!</v>
      </c>
      <c r="K104" s="492" t="e">
        <f t="shared" si="20"/>
        <v>#DIV/0!</v>
      </c>
    </row>
    <row r="105" spans="1:13" x14ac:dyDescent="0.25">
      <c r="A105" s="104"/>
      <c r="B105" s="104"/>
      <c r="C105" s="104"/>
      <c r="D105" s="146">
        <v>4225</v>
      </c>
      <c r="E105" s="216" t="s">
        <v>179</v>
      </c>
      <c r="F105" s="461"/>
      <c r="G105" s="311"/>
      <c r="H105" s="311"/>
      <c r="I105" s="461"/>
      <c r="J105" s="492" t="e">
        <f t="shared" si="17"/>
        <v>#DIV/0!</v>
      </c>
      <c r="K105" s="492" t="e">
        <f t="shared" si="20"/>
        <v>#DIV/0!</v>
      </c>
    </row>
    <row r="106" spans="1:13" x14ac:dyDescent="0.25">
      <c r="A106" s="104"/>
      <c r="B106" s="104"/>
      <c r="C106" s="104"/>
      <c r="D106" s="146">
        <v>4226</v>
      </c>
      <c r="E106" s="216" t="s">
        <v>180</v>
      </c>
      <c r="F106" s="461">
        <v>2603.02</v>
      </c>
      <c r="G106" s="311"/>
      <c r="H106" s="311"/>
      <c r="I106" s="461">
        <v>1193.58</v>
      </c>
      <c r="J106" s="492">
        <f t="shared" si="17"/>
        <v>45.85366228457714</v>
      </c>
      <c r="K106" s="492" t="e">
        <f t="shared" si="20"/>
        <v>#DIV/0!</v>
      </c>
    </row>
    <row r="107" spans="1:13" ht="26.25" x14ac:dyDescent="0.25">
      <c r="A107" s="104"/>
      <c r="B107" s="104"/>
      <c r="C107" s="104"/>
      <c r="D107" s="146">
        <v>4227</v>
      </c>
      <c r="E107" s="216" t="s">
        <v>181</v>
      </c>
      <c r="F107" s="461">
        <v>0</v>
      </c>
      <c r="G107" s="311"/>
      <c r="H107" s="311"/>
      <c r="I107" s="461"/>
      <c r="J107" s="492" t="e">
        <f t="shared" si="17"/>
        <v>#DIV/0!</v>
      </c>
      <c r="K107" s="492" t="e">
        <f t="shared" si="20"/>
        <v>#DIV/0!</v>
      </c>
    </row>
    <row r="108" spans="1:13" ht="26.25" x14ac:dyDescent="0.25">
      <c r="A108" s="131"/>
      <c r="B108" s="131"/>
      <c r="C108" s="131">
        <v>424</v>
      </c>
      <c r="D108" s="144"/>
      <c r="E108" s="215" t="s">
        <v>182</v>
      </c>
      <c r="F108" s="464">
        <f>SUM(F109)</f>
        <v>6885.97</v>
      </c>
      <c r="G108" s="313">
        <v>2073</v>
      </c>
      <c r="H108" s="313">
        <f t="shared" ref="H108:I108" si="37">SUM(H109)</f>
        <v>0</v>
      </c>
      <c r="I108" s="464">
        <f t="shared" si="37"/>
        <v>2177.04</v>
      </c>
      <c r="J108" s="491">
        <f t="shared" si="17"/>
        <v>31.615589379564536</v>
      </c>
      <c r="K108" s="491">
        <f>SUM(I108/G108*100)</f>
        <v>105.01881331403762</v>
      </c>
    </row>
    <row r="109" spans="1:13" x14ac:dyDescent="0.25">
      <c r="A109" s="104"/>
      <c r="B109" s="104"/>
      <c r="C109" s="104"/>
      <c r="D109" s="146">
        <v>4241</v>
      </c>
      <c r="E109" s="218" t="s">
        <v>183</v>
      </c>
      <c r="F109" s="461">
        <v>6885.97</v>
      </c>
      <c r="G109" s="311"/>
      <c r="H109" s="311"/>
      <c r="I109" s="461">
        <v>2177.04</v>
      </c>
      <c r="J109" s="492">
        <f t="shared" si="17"/>
        <v>31.615589379564536</v>
      </c>
      <c r="K109" s="492" t="e">
        <f t="shared" si="20"/>
        <v>#DIV/0!</v>
      </c>
    </row>
    <row r="110" spans="1:13" s="100" customFormat="1" ht="26.25" x14ac:dyDescent="0.25">
      <c r="A110" s="273"/>
      <c r="B110" s="273"/>
      <c r="C110" s="273">
        <v>45</v>
      </c>
      <c r="D110" s="274"/>
      <c r="E110" s="276" t="s">
        <v>215</v>
      </c>
      <c r="F110" s="466">
        <f>SUM(F111)</f>
        <v>23345</v>
      </c>
      <c r="G110" s="275">
        <f t="shared" ref="G110:I111" si="38">SUM(G111)</f>
        <v>42900</v>
      </c>
      <c r="H110" s="275">
        <f t="shared" si="38"/>
        <v>0</v>
      </c>
      <c r="I110" s="466">
        <f t="shared" si="38"/>
        <v>18530</v>
      </c>
      <c r="J110" s="494"/>
      <c r="K110" s="494"/>
    </row>
    <row r="111" spans="1:13" ht="26.25" x14ac:dyDescent="0.25">
      <c r="A111" s="131"/>
      <c r="B111" s="131"/>
      <c r="C111" s="131">
        <v>451</v>
      </c>
      <c r="D111" s="144"/>
      <c r="E111" s="215" t="s">
        <v>212</v>
      </c>
      <c r="F111" s="416">
        <f>SUM(F112)</f>
        <v>23345</v>
      </c>
      <c r="G111" s="145">
        <v>42900</v>
      </c>
      <c r="H111" s="145">
        <f t="shared" si="38"/>
        <v>0</v>
      </c>
      <c r="I111" s="416">
        <f t="shared" si="38"/>
        <v>18530</v>
      </c>
      <c r="J111" s="491"/>
      <c r="K111" s="491"/>
    </row>
    <row r="112" spans="1:13" ht="26.25" x14ac:dyDescent="0.25">
      <c r="A112" s="104"/>
      <c r="B112" s="104"/>
      <c r="C112" s="104"/>
      <c r="D112" s="146">
        <v>4511</v>
      </c>
      <c r="E112" s="266" t="s">
        <v>212</v>
      </c>
      <c r="F112" s="450">
        <v>23345</v>
      </c>
      <c r="G112" s="104"/>
      <c r="H112" s="104"/>
      <c r="I112" s="450">
        <v>18530</v>
      </c>
      <c r="J112" s="492"/>
      <c r="K112" s="492"/>
    </row>
    <row r="113" spans="1:11" x14ac:dyDescent="0.25">
      <c r="A113" s="104"/>
      <c r="B113" s="104"/>
      <c r="C113" s="104"/>
      <c r="D113" s="146"/>
      <c r="E113" s="218"/>
      <c r="F113" s="450"/>
      <c r="G113" s="104"/>
      <c r="H113" s="104"/>
      <c r="I113" s="450"/>
      <c r="J113" s="492"/>
      <c r="K113" s="492"/>
    </row>
  </sheetData>
  <mergeCells count="5">
    <mergeCell ref="A7:E7"/>
    <mergeCell ref="A40:E40"/>
    <mergeCell ref="A1:K1"/>
    <mergeCell ref="A3:K3"/>
    <mergeCell ref="A5:K5"/>
  </mergeCells>
  <pageMargins left="0.7" right="0.7" top="0.75" bottom="0.75" header="0.3" footer="0.3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0"/>
  <sheetViews>
    <sheetView workbookViewId="0">
      <selection activeCell="E40" sqref="E40"/>
    </sheetView>
  </sheetViews>
  <sheetFormatPr defaultRowHeight="15" x14ac:dyDescent="0.25"/>
  <cols>
    <col min="1" max="5" width="25.28515625" customWidth="1"/>
    <col min="6" max="6" width="15.28515625" customWidth="1"/>
    <col min="7" max="7" width="14.140625" customWidth="1"/>
  </cols>
  <sheetData>
    <row r="1" spans="1:7" ht="18" x14ac:dyDescent="0.25">
      <c r="A1" s="19"/>
      <c r="B1" s="19"/>
      <c r="C1" s="19"/>
      <c r="D1" s="19"/>
      <c r="E1" s="3"/>
      <c r="F1" s="3"/>
      <c r="G1" s="3"/>
    </row>
    <row r="2" spans="1:7" ht="15.75" customHeight="1" x14ac:dyDescent="0.25">
      <c r="A2" s="570" t="s">
        <v>107</v>
      </c>
      <c r="B2" s="570"/>
      <c r="C2" s="570"/>
      <c r="D2" s="570"/>
      <c r="E2" s="570"/>
      <c r="F2" s="570"/>
      <c r="G2" s="570"/>
    </row>
    <row r="3" spans="1:7" ht="18" x14ac:dyDescent="0.25">
      <c r="A3" s="19"/>
      <c r="B3" s="19"/>
      <c r="C3" s="19"/>
      <c r="D3" s="19"/>
      <c r="E3" s="3"/>
      <c r="F3" s="3"/>
      <c r="G3" s="3"/>
    </row>
    <row r="4" spans="1:7" ht="25.5" x14ac:dyDescent="0.25">
      <c r="A4" s="1" t="s">
        <v>28</v>
      </c>
      <c r="B4" s="1" t="s">
        <v>255</v>
      </c>
      <c r="C4" s="1" t="s">
        <v>250</v>
      </c>
      <c r="D4" s="1" t="s">
        <v>251</v>
      </c>
      <c r="E4" s="1" t="s">
        <v>256</v>
      </c>
      <c r="F4" s="1" t="s">
        <v>119</v>
      </c>
      <c r="G4" s="1" t="s">
        <v>242</v>
      </c>
    </row>
    <row r="5" spans="1:7" s="82" customFormat="1" x14ac:dyDescent="0.25">
      <c r="A5" s="71">
        <v>1</v>
      </c>
      <c r="B5" s="72">
        <v>2</v>
      </c>
      <c r="C5" s="71">
        <v>3</v>
      </c>
      <c r="D5" s="71">
        <v>4</v>
      </c>
      <c r="E5" s="71">
        <v>5</v>
      </c>
      <c r="F5" s="71">
        <v>6</v>
      </c>
      <c r="G5" s="71">
        <v>7</v>
      </c>
    </row>
    <row r="6" spans="1:7" x14ac:dyDescent="0.25">
      <c r="A6" s="51" t="s">
        <v>0</v>
      </c>
      <c r="B6" s="435">
        <f>SUM(B7+B9+B11+B14+B18)</f>
        <v>1537652.4100000001</v>
      </c>
      <c r="C6" s="44">
        <f>SUM(C7+C9+C11+C14+C18)</f>
        <v>1799286.91</v>
      </c>
      <c r="D6" s="44">
        <f>SUM(D7+D9+D11+D14+D18)</f>
        <v>0</v>
      </c>
      <c r="E6" s="435">
        <f>SUM(E7+E9+E11+E14+E18)</f>
        <v>1591175.2999999998</v>
      </c>
      <c r="F6" s="44">
        <f>SUM(E6/B6*100)</f>
        <v>103.48081852907183</v>
      </c>
      <c r="G6" s="44">
        <f t="shared" ref="G6:G15" si="0">SUM(E6/C6*100)</f>
        <v>88.43366175547844</v>
      </c>
    </row>
    <row r="7" spans="1:7" x14ac:dyDescent="0.25">
      <c r="A7" s="41" t="s">
        <v>30</v>
      </c>
      <c r="B7" s="438">
        <f>SUM(B8)</f>
        <v>46074.38</v>
      </c>
      <c r="C7" s="38">
        <f>SUM(C8)</f>
        <v>66220.91</v>
      </c>
      <c r="D7" s="38">
        <f>SUM(D8)</f>
        <v>0</v>
      </c>
      <c r="E7" s="436">
        <f>SUM(E8)</f>
        <v>63704.09</v>
      </c>
      <c r="F7" s="77">
        <f t="shared" ref="F7:F19" si="1">SUM(E7/B7*100)</f>
        <v>138.26358596686487</v>
      </c>
      <c r="G7" s="77">
        <f t="shared" si="0"/>
        <v>96.199357574518373</v>
      </c>
    </row>
    <row r="8" spans="1:7" x14ac:dyDescent="0.25">
      <c r="A8" s="31" t="s">
        <v>31</v>
      </c>
      <c r="B8" s="410">
        <v>46074.38</v>
      </c>
      <c r="C8" s="6">
        <v>66220.91</v>
      </c>
      <c r="D8" s="6"/>
      <c r="E8" s="363">
        <v>63704.09</v>
      </c>
      <c r="F8" s="80">
        <f t="shared" si="1"/>
        <v>138.26358596686487</v>
      </c>
      <c r="G8" s="80">
        <f t="shared" si="0"/>
        <v>96.199357574518373</v>
      </c>
    </row>
    <row r="9" spans="1:7" x14ac:dyDescent="0.25">
      <c r="A9" s="41" t="s">
        <v>32</v>
      </c>
      <c r="B9" s="412">
        <f>SUM(B10)</f>
        <v>5585.14</v>
      </c>
      <c r="C9" s="38">
        <f>SUM(C10)</f>
        <v>7990</v>
      </c>
      <c r="D9" s="38">
        <f>SUM(D10)</f>
        <v>0</v>
      </c>
      <c r="E9" s="436">
        <f>SUM(E10)</f>
        <v>3435.12</v>
      </c>
      <c r="F9" s="77">
        <f t="shared" si="1"/>
        <v>61.504635514955751</v>
      </c>
      <c r="G9" s="77">
        <f t="shared" si="0"/>
        <v>42.992740926157694</v>
      </c>
    </row>
    <row r="10" spans="1:7" x14ac:dyDescent="0.25">
      <c r="A10" s="20" t="s">
        <v>47</v>
      </c>
      <c r="B10" s="410">
        <v>5585.14</v>
      </c>
      <c r="C10" s="6">
        <v>7990</v>
      </c>
      <c r="D10" s="6"/>
      <c r="E10" s="363">
        <v>3435.12</v>
      </c>
      <c r="F10" s="80">
        <f t="shared" si="1"/>
        <v>61.504635514955751</v>
      </c>
      <c r="G10" s="80">
        <f t="shared" si="0"/>
        <v>42.992740926157694</v>
      </c>
    </row>
    <row r="11" spans="1:7" ht="25.5" x14ac:dyDescent="0.25">
      <c r="A11" s="37" t="s">
        <v>29</v>
      </c>
      <c r="B11" s="438">
        <f>SUM(B12+B13)</f>
        <v>144997</v>
      </c>
      <c r="C11" s="38">
        <f>SUM(C12+C13)</f>
        <v>185980</v>
      </c>
      <c r="D11" s="38">
        <f>SUM(D12+D13)</f>
        <v>0</v>
      </c>
      <c r="E11" s="436">
        <f>SUM(E12+E13)</f>
        <v>127755.74</v>
      </c>
      <c r="F11" s="77">
        <f t="shared" si="1"/>
        <v>88.109229846134753</v>
      </c>
      <c r="G11" s="77">
        <f t="shared" si="0"/>
        <v>68.693268093343377</v>
      </c>
    </row>
    <row r="12" spans="1:7" ht="38.25" x14ac:dyDescent="0.25">
      <c r="A12" s="34" t="s">
        <v>99</v>
      </c>
      <c r="B12" s="410">
        <v>14877</v>
      </c>
      <c r="C12" s="6">
        <v>43280</v>
      </c>
      <c r="D12" s="6"/>
      <c r="E12" s="363">
        <v>11048.02</v>
      </c>
      <c r="F12" s="80">
        <f t="shared" si="1"/>
        <v>74.262418498353171</v>
      </c>
      <c r="G12" s="80">
        <f t="shared" si="0"/>
        <v>25.526848428835493</v>
      </c>
    </row>
    <row r="13" spans="1:7" x14ac:dyDescent="0.25">
      <c r="A13" s="34" t="s">
        <v>48</v>
      </c>
      <c r="B13" s="410">
        <v>130120</v>
      </c>
      <c r="C13" s="6">
        <v>142700</v>
      </c>
      <c r="D13" s="6"/>
      <c r="E13" s="363">
        <v>116707.72</v>
      </c>
      <c r="F13" s="80">
        <f t="shared" si="1"/>
        <v>89.692376268060244</v>
      </c>
      <c r="G13" s="80">
        <f t="shared" si="0"/>
        <v>81.785367904695164</v>
      </c>
    </row>
    <row r="14" spans="1:7" x14ac:dyDescent="0.25">
      <c r="A14" s="50" t="s">
        <v>49</v>
      </c>
      <c r="B14" s="438">
        <f>SUM(B15+B16+B17)</f>
        <v>1340316.8900000001</v>
      </c>
      <c r="C14" s="38">
        <f>SUM(C15:C17)</f>
        <v>1538416</v>
      </c>
      <c r="D14" s="38">
        <f>SUM(D15:D17)</f>
        <v>0</v>
      </c>
      <c r="E14" s="436">
        <f>SUM(E15+E16+E17)</f>
        <v>1396218.93</v>
      </c>
      <c r="F14" s="77">
        <f t="shared" si="1"/>
        <v>104.17080769608147</v>
      </c>
      <c r="G14" s="77">
        <f t="shared" si="0"/>
        <v>90.756916854738904</v>
      </c>
    </row>
    <row r="15" spans="1:7" x14ac:dyDescent="0.25">
      <c r="A15" s="34" t="s">
        <v>51</v>
      </c>
      <c r="B15" s="410">
        <v>4705</v>
      </c>
      <c r="C15" s="6">
        <v>9794</v>
      </c>
      <c r="D15" s="6"/>
      <c r="E15" s="363">
        <v>393.63</v>
      </c>
      <c r="F15" s="80">
        <f t="shared" si="1"/>
        <v>8.3662061636556864</v>
      </c>
      <c r="G15" s="80">
        <f t="shared" si="0"/>
        <v>4.0190933224423118</v>
      </c>
    </row>
    <row r="16" spans="1:7" x14ac:dyDescent="0.25">
      <c r="A16" s="34" t="s">
        <v>50</v>
      </c>
      <c r="B16" s="410">
        <v>14830.27</v>
      </c>
      <c r="C16" s="6">
        <v>19292</v>
      </c>
      <c r="D16" s="6"/>
      <c r="E16" s="363">
        <v>19290.169999999998</v>
      </c>
      <c r="F16" s="80">
        <f t="shared" si="1"/>
        <v>130.07295214449903</v>
      </c>
      <c r="G16" s="80">
        <f t="shared" ref="G16:G17" si="2">SUM(E16/C16*100)</f>
        <v>99.990514202778343</v>
      </c>
    </row>
    <row r="17" spans="1:7" ht="25.5" x14ac:dyDescent="0.25">
      <c r="A17" s="34" t="s">
        <v>52</v>
      </c>
      <c r="B17" s="410">
        <v>1320781.6200000001</v>
      </c>
      <c r="C17" s="6">
        <v>1509330</v>
      </c>
      <c r="D17" s="35"/>
      <c r="E17" s="363">
        <v>1376535.13</v>
      </c>
      <c r="F17" s="80">
        <f t="shared" si="1"/>
        <v>104.22125120123944</v>
      </c>
      <c r="G17" s="80">
        <f t="shared" si="2"/>
        <v>91.201733881921115</v>
      </c>
    </row>
    <row r="18" spans="1:7" x14ac:dyDescent="0.25">
      <c r="A18" s="50" t="s">
        <v>100</v>
      </c>
      <c r="B18" s="438">
        <f>SUM(B19)</f>
        <v>679</v>
      </c>
      <c r="C18" s="38">
        <f>SUM(C19)</f>
        <v>680</v>
      </c>
      <c r="D18" s="47">
        <f>SUM(D19)</f>
        <v>0</v>
      </c>
      <c r="E18" s="361">
        <f>SUM(E19)</f>
        <v>61.42</v>
      </c>
      <c r="F18" s="77">
        <f t="shared" si="1"/>
        <v>9.0456553755522826</v>
      </c>
      <c r="G18" s="77">
        <f>SUM(E18/C18*100)</f>
        <v>9.0323529411764714</v>
      </c>
    </row>
    <row r="19" spans="1:7" ht="25.5" x14ac:dyDescent="0.25">
      <c r="A19" s="34" t="s">
        <v>101</v>
      </c>
      <c r="B19" s="410">
        <v>679</v>
      </c>
      <c r="C19" s="6">
        <v>680</v>
      </c>
      <c r="D19" s="6"/>
      <c r="E19" s="363">
        <v>61.42</v>
      </c>
      <c r="F19" s="80">
        <f t="shared" si="1"/>
        <v>9.0456553755522826</v>
      </c>
      <c r="G19" s="80">
        <f>SUM(E19/C19*100)</f>
        <v>9.0323529411764714</v>
      </c>
    </row>
    <row r="20" spans="1:7" x14ac:dyDescent="0.25">
      <c r="A20" s="9"/>
      <c r="B20" s="410"/>
      <c r="C20" s="6"/>
      <c r="D20" s="6"/>
      <c r="E20" s="363"/>
      <c r="F20" s="7"/>
      <c r="G20" s="7"/>
    </row>
    <row r="22" spans="1:7" ht="15.75" customHeight="1" x14ac:dyDescent="0.25">
      <c r="A22" s="570" t="s">
        <v>108</v>
      </c>
      <c r="B22" s="570"/>
      <c r="C22" s="570"/>
      <c r="D22" s="570"/>
      <c r="E22" s="570"/>
      <c r="F22" s="570"/>
      <c r="G22" s="570"/>
    </row>
    <row r="23" spans="1:7" ht="18" x14ac:dyDescent="0.25">
      <c r="A23" s="19"/>
      <c r="B23" s="19"/>
      <c r="C23" s="19"/>
      <c r="D23" s="19"/>
      <c r="E23" s="3"/>
      <c r="F23" s="3"/>
      <c r="G23" s="3"/>
    </row>
    <row r="24" spans="1:7" ht="25.5" x14ac:dyDescent="0.25">
      <c r="A24" s="498" t="s">
        <v>28</v>
      </c>
      <c r="B24" s="1" t="s">
        <v>255</v>
      </c>
      <c r="C24" s="1" t="s">
        <v>250</v>
      </c>
      <c r="D24" s="1" t="s">
        <v>251</v>
      </c>
      <c r="E24" s="1" t="s">
        <v>256</v>
      </c>
      <c r="F24" s="498" t="s">
        <v>105</v>
      </c>
      <c r="G24" s="498" t="s">
        <v>243</v>
      </c>
    </row>
    <row r="25" spans="1:7" x14ac:dyDescent="0.25">
      <c r="A25" s="71">
        <v>1</v>
      </c>
      <c r="B25" s="72">
        <v>2</v>
      </c>
      <c r="C25" s="71">
        <v>3</v>
      </c>
      <c r="D25" s="71">
        <v>4</v>
      </c>
      <c r="E25" s="71">
        <v>5</v>
      </c>
      <c r="F25" s="71">
        <v>6</v>
      </c>
      <c r="G25" s="71">
        <v>7</v>
      </c>
    </row>
    <row r="26" spans="1:7" x14ac:dyDescent="0.25">
      <c r="A26" s="51" t="s">
        <v>1</v>
      </c>
      <c r="B26" s="435">
        <f>SUM(B27+B29+B31+B34+B38)</f>
        <v>1528456.95</v>
      </c>
      <c r="C26" s="44">
        <f>SUM(C27+C29+C31+C34+C38)</f>
        <v>1799286.91</v>
      </c>
      <c r="D26" s="44">
        <f>SUM(D27+D29+D31+D34+D38)</f>
        <v>0</v>
      </c>
      <c r="E26" s="435">
        <f>SUM(E27+E29+E31+E34+E38)</f>
        <v>1710724.76</v>
      </c>
      <c r="F26" s="44">
        <f>SUM(E26/B26*100)</f>
        <v>111.92495542645149</v>
      </c>
      <c r="G26" s="44">
        <f t="shared" ref="G26:G35" si="3">SUM(E26/C26*100)</f>
        <v>95.077930623082224</v>
      </c>
    </row>
    <row r="27" spans="1:7" ht="15.75" customHeight="1" x14ac:dyDescent="0.25">
      <c r="A27" s="41" t="s">
        <v>30</v>
      </c>
      <c r="B27" s="412">
        <f>SUM(B28)</f>
        <v>46074.38</v>
      </c>
      <c r="C27" s="47">
        <f>SUM(C28)</f>
        <v>66220.91</v>
      </c>
      <c r="D27" s="47">
        <f>SUM(D28)</f>
        <v>0</v>
      </c>
      <c r="E27" s="361">
        <f>SUM(E28)</f>
        <v>66219.929999999993</v>
      </c>
      <c r="F27" s="79">
        <f t="shared" ref="F27:F39" si="4">SUM(E27/B27*100)</f>
        <v>143.7239741478887</v>
      </c>
      <c r="G27" s="79">
        <f t="shared" si="3"/>
        <v>99.998520104903406</v>
      </c>
    </row>
    <row r="28" spans="1:7" x14ac:dyDescent="0.25">
      <c r="A28" s="31" t="s">
        <v>31</v>
      </c>
      <c r="B28" s="410">
        <v>46074.38</v>
      </c>
      <c r="C28" s="6">
        <v>66220.91</v>
      </c>
      <c r="D28" s="6"/>
      <c r="E28" s="363">
        <v>66219.929999999993</v>
      </c>
      <c r="F28" s="80">
        <f t="shared" si="4"/>
        <v>143.7239741478887</v>
      </c>
      <c r="G28" s="80">
        <f t="shared" si="3"/>
        <v>99.998520104903406</v>
      </c>
    </row>
    <row r="29" spans="1:7" x14ac:dyDescent="0.25">
      <c r="A29" s="41" t="s">
        <v>32</v>
      </c>
      <c r="B29" s="438">
        <f>SUM(B30)</f>
        <v>2580.66</v>
      </c>
      <c r="C29" s="38">
        <f>SUM(C30)</f>
        <v>7990</v>
      </c>
      <c r="D29" s="38">
        <f>SUM(D30)</f>
        <v>0</v>
      </c>
      <c r="E29" s="436">
        <f>SUM(E30)</f>
        <v>5362.4</v>
      </c>
      <c r="F29" s="77">
        <f t="shared" si="4"/>
        <v>207.79180519712011</v>
      </c>
      <c r="G29" s="79">
        <f t="shared" si="3"/>
        <v>67.11389236545682</v>
      </c>
    </row>
    <row r="30" spans="1:7" x14ac:dyDescent="0.25">
      <c r="A30" s="20" t="s">
        <v>47</v>
      </c>
      <c r="B30" s="410">
        <v>2580.66</v>
      </c>
      <c r="C30" s="6">
        <v>7990</v>
      </c>
      <c r="D30" s="6"/>
      <c r="E30" s="363">
        <v>5362.4</v>
      </c>
      <c r="F30" s="78">
        <f t="shared" si="4"/>
        <v>207.79180519712011</v>
      </c>
      <c r="G30" s="80">
        <f t="shared" si="3"/>
        <v>67.11389236545682</v>
      </c>
    </row>
    <row r="31" spans="1:7" ht="25.5" x14ac:dyDescent="0.25">
      <c r="A31" s="37" t="s">
        <v>29</v>
      </c>
      <c r="B31" s="438">
        <f>SUM(B32+B33)</f>
        <v>139340.60999999999</v>
      </c>
      <c r="C31" s="38">
        <f>SUM(C32+C33)</f>
        <v>185980</v>
      </c>
      <c r="D31" s="38">
        <f>SUM(D32+D33)</f>
        <v>0</v>
      </c>
      <c r="E31" s="436">
        <f>SUM(E32+E33)</f>
        <v>134591.67999999999</v>
      </c>
      <c r="F31" s="77">
        <f t="shared" si="4"/>
        <v>96.591855023456546</v>
      </c>
      <c r="G31" s="79">
        <f t="shared" si="3"/>
        <v>72.368899881707705</v>
      </c>
    </row>
    <row r="32" spans="1:7" ht="38.25" x14ac:dyDescent="0.25">
      <c r="A32" s="34" t="s">
        <v>99</v>
      </c>
      <c r="B32" s="410">
        <v>9220.61</v>
      </c>
      <c r="C32" s="6">
        <v>43280</v>
      </c>
      <c r="D32" s="6"/>
      <c r="E32" s="363">
        <v>16261.68</v>
      </c>
      <c r="F32" s="80">
        <f t="shared" si="4"/>
        <v>176.36230140955968</v>
      </c>
      <c r="G32" s="80">
        <f t="shared" si="3"/>
        <v>37.573197781885398</v>
      </c>
    </row>
    <row r="33" spans="1:7" x14ac:dyDescent="0.25">
      <c r="A33" s="34" t="s">
        <v>48</v>
      </c>
      <c r="B33" s="410">
        <v>130120</v>
      </c>
      <c r="C33" s="6">
        <v>142700</v>
      </c>
      <c r="D33" s="6"/>
      <c r="E33" s="363">
        <v>118330</v>
      </c>
      <c r="F33" s="80">
        <f t="shared" si="4"/>
        <v>90.939133107900403</v>
      </c>
      <c r="G33" s="80">
        <f t="shared" si="3"/>
        <v>82.922214435879468</v>
      </c>
    </row>
    <row r="34" spans="1:7" x14ac:dyDescent="0.25">
      <c r="A34" s="50" t="s">
        <v>49</v>
      </c>
      <c r="B34" s="436">
        <f>SUM(B35:B37)</f>
        <v>1339570.22</v>
      </c>
      <c r="C34" s="38">
        <f>SUM(C35:C37)</f>
        <v>1538416</v>
      </c>
      <c r="D34" s="38">
        <f>SUM(D35:D37)</f>
        <v>0</v>
      </c>
      <c r="E34" s="436">
        <f>SUM(E35+E36+E37)</f>
        <v>1504547.86</v>
      </c>
      <c r="F34" s="77">
        <f t="shared" si="4"/>
        <v>112.31571421466806</v>
      </c>
      <c r="G34" s="79">
        <f t="shared" si="3"/>
        <v>97.79850573576978</v>
      </c>
    </row>
    <row r="35" spans="1:7" x14ac:dyDescent="0.25">
      <c r="A35" s="34" t="s">
        <v>51</v>
      </c>
      <c r="B35" s="410">
        <v>4705</v>
      </c>
      <c r="C35" s="6">
        <v>9794</v>
      </c>
      <c r="D35" s="6"/>
      <c r="E35" s="363">
        <v>562.85</v>
      </c>
      <c r="F35" s="80">
        <f t="shared" si="4"/>
        <v>11.962805526036133</v>
      </c>
      <c r="G35" s="80">
        <f t="shared" si="3"/>
        <v>5.7468858484786605</v>
      </c>
    </row>
    <row r="36" spans="1:7" x14ac:dyDescent="0.25">
      <c r="A36" s="34" t="s">
        <v>50</v>
      </c>
      <c r="B36" s="410">
        <v>14830.27</v>
      </c>
      <c r="C36" s="6">
        <v>19292</v>
      </c>
      <c r="D36" s="6"/>
      <c r="E36" s="363">
        <v>22229.49</v>
      </c>
      <c r="F36" s="80">
        <f t="shared" si="4"/>
        <v>149.89268570295752</v>
      </c>
      <c r="G36" s="80">
        <f t="shared" ref="G36:G37" si="5">SUM(E36/C36*100)</f>
        <v>115.22646692929712</v>
      </c>
    </row>
    <row r="37" spans="1:7" ht="25.5" x14ac:dyDescent="0.25">
      <c r="A37" s="34" t="s">
        <v>52</v>
      </c>
      <c r="B37" s="410">
        <v>1320034.95</v>
      </c>
      <c r="C37" s="6">
        <v>1509330</v>
      </c>
      <c r="D37" s="6"/>
      <c r="E37" s="363">
        <v>1481755.52</v>
      </c>
      <c r="F37" s="80">
        <f t="shared" si="4"/>
        <v>112.25123395407068</v>
      </c>
      <c r="G37" s="80">
        <f t="shared" si="5"/>
        <v>98.173064869842904</v>
      </c>
    </row>
    <row r="38" spans="1:7" x14ac:dyDescent="0.25">
      <c r="A38" s="50" t="s">
        <v>100</v>
      </c>
      <c r="B38" s="438">
        <f>SUM(B39)</f>
        <v>891.08</v>
      </c>
      <c r="C38" s="38">
        <f>SUM(C39)</f>
        <v>680</v>
      </c>
      <c r="D38" s="38">
        <f>SUM(D39)</f>
        <v>0</v>
      </c>
      <c r="E38" s="436">
        <f>SUM(E39)</f>
        <v>2.89</v>
      </c>
      <c r="F38" s="77">
        <f t="shared" si="4"/>
        <v>0.32432553754993942</v>
      </c>
      <c r="G38" s="79">
        <f>SUM(E38/C38*100)</f>
        <v>0.42500000000000004</v>
      </c>
    </row>
    <row r="39" spans="1:7" ht="25.5" x14ac:dyDescent="0.25">
      <c r="A39" s="34" t="s">
        <v>101</v>
      </c>
      <c r="B39" s="410">
        <v>891.08</v>
      </c>
      <c r="C39" s="6">
        <v>680</v>
      </c>
      <c r="D39" s="6"/>
      <c r="E39" s="363">
        <v>2.89</v>
      </c>
      <c r="F39" s="80">
        <f t="shared" si="4"/>
        <v>0.32432553754993942</v>
      </c>
      <c r="G39" s="80">
        <f>SUM(E39/C39*100)</f>
        <v>0.42500000000000004</v>
      </c>
    </row>
    <row r="40" spans="1:7" x14ac:dyDescent="0.25">
      <c r="A40" s="9"/>
      <c r="B40" s="410"/>
      <c r="C40" s="6"/>
      <c r="D40" s="6"/>
      <c r="E40" s="363"/>
      <c r="F40" s="7"/>
      <c r="G40" s="7"/>
    </row>
  </sheetData>
  <mergeCells count="2">
    <mergeCell ref="A2:G2"/>
    <mergeCell ref="A22:G22"/>
  </mergeCells>
  <pageMargins left="0.7" right="0.7" top="0.75" bottom="0.75" header="0.3" footer="0.3"/>
  <pageSetup paperSize="9" scale="8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2"/>
  <sheetViews>
    <sheetView workbookViewId="0">
      <selection activeCell="E10" sqref="E10"/>
    </sheetView>
  </sheetViews>
  <sheetFormatPr defaultRowHeight="15" x14ac:dyDescent="0.25"/>
  <cols>
    <col min="1" max="1" width="37.7109375" customWidth="1"/>
    <col min="2" max="5" width="25.28515625" customWidth="1"/>
    <col min="6" max="6" width="16.7109375" customWidth="1"/>
    <col min="7" max="7" width="15.5703125" customWidth="1"/>
  </cols>
  <sheetData>
    <row r="1" spans="1:7" ht="18" x14ac:dyDescent="0.25">
      <c r="A1" s="2"/>
      <c r="B1" s="2"/>
      <c r="C1" s="2"/>
      <c r="D1" s="2"/>
      <c r="E1" s="3"/>
      <c r="F1" s="3"/>
      <c r="G1" s="3"/>
    </row>
    <row r="2" spans="1:7" ht="15.75" customHeight="1" x14ac:dyDescent="0.25">
      <c r="A2" s="570" t="s">
        <v>109</v>
      </c>
      <c r="B2" s="570"/>
      <c r="C2" s="570"/>
      <c r="D2" s="570"/>
      <c r="E2" s="570"/>
      <c r="F2" s="570"/>
      <c r="G2" s="570"/>
    </row>
    <row r="3" spans="1:7" ht="18" x14ac:dyDescent="0.25">
      <c r="A3" s="2"/>
      <c r="B3" s="2"/>
      <c r="C3" s="2"/>
      <c r="D3" s="2"/>
      <c r="E3" s="3"/>
      <c r="F3" s="3"/>
      <c r="G3" s="3"/>
    </row>
    <row r="4" spans="1:7" ht="25.5" x14ac:dyDescent="0.25">
      <c r="A4" s="1" t="s">
        <v>28</v>
      </c>
      <c r="B4" s="1" t="s">
        <v>255</v>
      </c>
      <c r="C4" s="1" t="s">
        <v>250</v>
      </c>
      <c r="D4" s="1" t="s">
        <v>251</v>
      </c>
      <c r="E4" s="1" t="s">
        <v>256</v>
      </c>
      <c r="F4" s="1" t="s">
        <v>118</v>
      </c>
      <c r="G4" s="1" t="s">
        <v>244</v>
      </c>
    </row>
    <row r="5" spans="1:7" s="82" customFormat="1" x14ac:dyDescent="0.25">
      <c r="A5" s="71">
        <v>1</v>
      </c>
      <c r="B5" s="72">
        <v>2</v>
      </c>
      <c r="C5" s="71">
        <v>3</v>
      </c>
      <c r="D5" s="71">
        <v>4</v>
      </c>
      <c r="E5" s="71">
        <v>5</v>
      </c>
      <c r="F5" s="71">
        <v>6</v>
      </c>
      <c r="G5" s="71">
        <v>7</v>
      </c>
    </row>
    <row r="6" spans="1:7" ht="15.75" customHeight="1" x14ac:dyDescent="0.25">
      <c r="A6" s="52" t="s">
        <v>9</v>
      </c>
      <c r="B6" s="495">
        <f>SUM(B7)</f>
        <v>1528456.95</v>
      </c>
      <c r="C6" s="25">
        <f>SUM(C7)</f>
        <v>1799287</v>
      </c>
      <c r="D6" s="25">
        <f>SUM(D7)</f>
        <v>0</v>
      </c>
      <c r="E6" s="308">
        <f>SUM(E7)</f>
        <v>1710724.7599999998</v>
      </c>
      <c r="F6" s="25">
        <f>SUM(E6/B6*100)</f>
        <v>111.92495542645149</v>
      </c>
      <c r="G6" s="25">
        <f>SUM(E6/C6*100)</f>
        <v>95.077925867301872</v>
      </c>
    </row>
    <row r="7" spans="1:7" ht="15.75" customHeight="1" x14ac:dyDescent="0.25">
      <c r="A7" s="48" t="s">
        <v>43</v>
      </c>
      <c r="B7" s="496">
        <f>SUM(B8:B10)</f>
        <v>1528456.95</v>
      </c>
      <c r="C7" s="49">
        <f>SUM(C8:C10)</f>
        <v>1799287</v>
      </c>
      <c r="D7" s="49">
        <f>SUM(D8:D10)</f>
        <v>0</v>
      </c>
      <c r="E7" s="497">
        <f>SUM(E8:E10)</f>
        <v>1710724.7599999998</v>
      </c>
      <c r="F7" s="38">
        <f t="shared" ref="F7:F10" si="0">SUM(E7/B7*100)</f>
        <v>111.92495542645149</v>
      </c>
      <c r="G7" s="38">
        <f>SUM(E7/C7*100)</f>
        <v>95.077925867301872</v>
      </c>
    </row>
    <row r="8" spans="1:7" ht="25.5" x14ac:dyDescent="0.25">
      <c r="A8" s="13" t="s">
        <v>44</v>
      </c>
      <c r="B8" s="410">
        <v>1429014.51</v>
      </c>
      <c r="C8" s="6">
        <v>1694287</v>
      </c>
      <c r="D8" s="6"/>
      <c r="E8" s="363">
        <v>1615025.39</v>
      </c>
      <c r="F8" s="6">
        <f t="shared" si="0"/>
        <v>113.016724371819</v>
      </c>
      <c r="G8" s="6">
        <f>SUM(E8/C8*100)</f>
        <v>95.32183095307937</v>
      </c>
    </row>
    <row r="9" spans="1:7" x14ac:dyDescent="0.25">
      <c r="A9" s="12" t="s">
        <v>45</v>
      </c>
      <c r="B9" s="410">
        <v>99442.44</v>
      </c>
      <c r="C9" s="6">
        <v>105000</v>
      </c>
      <c r="D9" s="6"/>
      <c r="E9" s="363">
        <v>95699.37</v>
      </c>
      <c r="F9" s="6">
        <f t="shared" si="0"/>
        <v>96.235943124484862</v>
      </c>
      <c r="G9" s="6">
        <f>SUM(E9/C9*100)</f>
        <v>91.142257142857147</v>
      </c>
    </row>
    <row r="10" spans="1:7" ht="25.5" x14ac:dyDescent="0.25">
      <c r="A10" s="33" t="s">
        <v>46</v>
      </c>
      <c r="B10" s="5"/>
      <c r="C10" s="6"/>
      <c r="D10" s="6"/>
      <c r="E10" s="6"/>
      <c r="F10" s="6" t="e">
        <f t="shared" si="0"/>
        <v>#DIV/0!</v>
      </c>
      <c r="G10" s="6" t="e">
        <f>SUM(E10/C10*100)</f>
        <v>#DIV/0!</v>
      </c>
    </row>
    <row r="11" spans="1:7" x14ac:dyDescent="0.25">
      <c r="A11" s="8"/>
      <c r="B11" s="5"/>
      <c r="C11" s="6"/>
      <c r="D11" s="6"/>
      <c r="E11" s="6"/>
      <c r="F11" s="7"/>
      <c r="G11" s="7"/>
    </row>
    <row r="12" spans="1:7" x14ac:dyDescent="0.25">
      <c r="A12" s="14"/>
      <c r="B12" s="5"/>
      <c r="C12" s="6"/>
      <c r="D12" s="6"/>
      <c r="E12" s="6"/>
      <c r="F12" s="7"/>
      <c r="G12" s="7"/>
    </row>
  </sheetData>
  <mergeCells count="1">
    <mergeCell ref="A2:G2"/>
  </mergeCells>
  <pageMargins left="0.7" right="0.7" top="0.75" bottom="0.75" header="0.3" footer="0.3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3"/>
  <sheetViews>
    <sheetView workbookViewId="0">
      <selection activeCell="G5" sqref="G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7" width="25.28515625" customWidth="1"/>
    <col min="8" max="8" width="16" customWidth="1"/>
    <col min="9" max="9" width="11.7109375" customWidth="1"/>
  </cols>
  <sheetData>
    <row r="1" spans="1:11" ht="18" customHeight="1" x14ac:dyDescent="0.25">
      <c r="A1" s="2"/>
      <c r="B1" s="2"/>
      <c r="C1" s="2"/>
      <c r="D1" s="2"/>
      <c r="E1" s="2"/>
      <c r="F1" s="2"/>
      <c r="G1" s="2"/>
      <c r="H1" s="2"/>
    </row>
    <row r="2" spans="1:11" ht="15.75" customHeight="1" x14ac:dyDescent="0.25">
      <c r="A2" s="604" t="s">
        <v>236</v>
      </c>
      <c r="B2" s="604"/>
      <c r="C2" s="604"/>
      <c r="D2" s="604"/>
      <c r="E2" s="604"/>
      <c r="F2" s="604"/>
      <c r="G2" s="604"/>
      <c r="H2" s="604"/>
      <c r="I2" s="604"/>
      <c r="J2" s="478"/>
      <c r="K2" s="478"/>
    </row>
    <row r="3" spans="1:11" ht="15.75" customHeight="1" x14ac:dyDescent="0.25">
      <c r="A3" s="604" t="s">
        <v>237</v>
      </c>
      <c r="B3" s="604"/>
      <c r="C3" s="604"/>
      <c r="D3" s="604"/>
      <c r="E3" s="604"/>
      <c r="F3" s="604"/>
      <c r="G3" s="604"/>
      <c r="H3" s="604"/>
      <c r="I3" s="604"/>
      <c r="J3" s="478"/>
      <c r="K3" s="478"/>
    </row>
    <row r="4" spans="1:11" ht="18" x14ac:dyDescent="0.25">
      <c r="A4" s="2"/>
      <c r="B4" s="2"/>
      <c r="C4" s="2"/>
      <c r="D4" s="2"/>
      <c r="E4" s="2"/>
      <c r="F4" s="2"/>
      <c r="G4" s="3"/>
      <c r="H4" s="3"/>
    </row>
    <row r="5" spans="1:11" ht="25.5" x14ac:dyDescent="0.25">
      <c r="A5" s="1" t="s">
        <v>2</v>
      </c>
      <c r="B5" s="87" t="s">
        <v>3</v>
      </c>
      <c r="C5" s="87" t="s">
        <v>21</v>
      </c>
      <c r="D5" s="1" t="s">
        <v>255</v>
      </c>
      <c r="E5" s="1" t="s">
        <v>250</v>
      </c>
      <c r="F5" s="1" t="s">
        <v>251</v>
      </c>
      <c r="G5" s="1" t="s">
        <v>256</v>
      </c>
      <c r="H5" s="1" t="s">
        <v>118</v>
      </c>
      <c r="I5" s="1" t="s">
        <v>245</v>
      </c>
    </row>
    <row r="6" spans="1:11" s="100" customFormat="1" x14ac:dyDescent="0.25">
      <c r="A6" s="1"/>
      <c r="B6" s="87"/>
      <c r="C6" s="87">
        <v>1</v>
      </c>
      <c r="D6" s="87">
        <v>2</v>
      </c>
      <c r="E6" s="1">
        <v>3</v>
      </c>
      <c r="F6" s="1">
        <v>4</v>
      </c>
      <c r="G6" s="1">
        <v>5</v>
      </c>
      <c r="H6" s="1">
        <v>6</v>
      </c>
      <c r="I6" s="1">
        <v>7</v>
      </c>
    </row>
    <row r="7" spans="1:11" x14ac:dyDescent="0.25">
      <c r="A7" s="42"/>
      <c r="B7" s="43"/>
      <c r="C7" s="317" t="s">
        <v>33</v>
      </c>
      <c r="D7" s="439"/>
      <c r="E7" s="440"/>
      <c r="F7" s="440"/>
      <c r="G7" s="440"/>
      <c r="H7" s="103" t="e">
        <f>SUM(G7/D7*100)</f>
        <v>#DIV/0!</v>
      </c>
      <c r="I7" s="103" t="e">
        <f>SUM(G7/F7*100)</f>
        <v>#DIV/0!</v>
      </c>
    </row>
    <row r="8" spans="1:11" ht="25.5" x14ac:dyDescent="0.25">
      <c r="A8" s="48">
        <v>8</v>
      </c>
      <c r="B8" s="48"/>
      <c r="C8" s="48" t="s">
        <v>10</v>
      </c>
      <c r="D8" s="441"/>
      <c r="E8" s="442"/>
      <c r="F8" s="442"/>
      <c r="G8" s="442"/>
      <c r="H8" s="49" t="e">
        <f t="shared" ref="H8:H17" si="0">SUM(G8/D8*100)</f>
        <v>#DIV/0!</v>
      </c>
      <c r="I8" s="49" t="e">
        <f t="shared" ref="I8:I17" si="1">SUM(G8/F8*100)</f>
        <v>#DIV/0!</v>
      </c>
    </row>
    <row r="9" spans="1:11" x14ac:dyDescent="0.25">
      <c r="A9" s="8"/>
      <c r="B9" s="11">
        <v>84</v>
      </c>
      <c r="C9" s="11" t="s">
        <v>16</v>
      </c>
      <c r="D9" s="443"/>
      <c r="E9" s="444"/>
      <c r="F9" s="444"/>
      <c r="G9" s="444"/>
      <c r="H9" s="26" t="e">
        <f t="shared" si="0"/>
        <v>#DIV/0!</v>
      </c>
      <c r="I9" s="26" t="e">
        <f t="shared" si="1"/>
        <v>#DIV/0!</v>
      </c>
    </row>
    <row r="10" spans="1:11" s="100" customFormat="1" ht="38.25" x14ac:dyDescent="0.25">
      <c r="A10" s="8"/>
      <c r="B10" s="11">
        <v>843</v>
      </c>
      <c r="C10" s="29" t="s">
        <v>217</v>
      </c>
      <c r="D10" s="443"/>
      <c r="E10" s="444"/>
      <c r="F10" s="444"/>
      <c r="G10" s="444"/>
      <c r="H10" s="26" t="e">
        <f t="shared" si="0"/>
        <v>#DIV/0!</v>
      </c>
      <c r="I10" s="26" t="e">
        <f t="shared" si="1"/>
        <v>#DIV/0!</v>
      </c>
    </row>
    <row r="11" spans="1:11" s="100" customFormat="1" ht="24.75" customHeight="1" x14ac:dyDescent="0.25">
      <c r="A11" s="8"/>
      <c r="B11" s="11">
        <v>8431</v>
      </c>
      <c r="C11" s="29" t="s">
        <v>217</v>
      </c>
      <c r="D11" s="443"/>
      <c r="E11" s="444"/>
      <c r="F11" s="444"/>
      <c r="G11" s="444"/>
      <c r="H11" s="26" t="e">
        <f t="shared" si="0"/>
        <v>#DIV/0!</v>
      </c>
      <c r="I11" s="26" t="e">
        <f t="shared" si="1"/>
        <v>#DIV/0!</v>
      </c>
    </row>
    <row r="12" spans="1:11" x14ac:dyDescent="0.25">
      <c r="A12" s="8"/>
      <c r="B12" s="11"/>
      <c r="C12" s="29"/>
      <c r="D12" s="443"/>
      <c r="E12" s="444"/>
      <c r="F12" s="444"/>
      <c r="G12" s="444"/>
      <c r="H12" s="26" t="e">
        <f t="shared" si="0"/>
        <v>#DIV/0!</v>
      </c>
      <c r="I12" s="26" t="e">
        <f t="shared" si="1"/>
        <v>#DIV/0!</v>
      </c>
    </row>
    <row r="13" spans="1:11" x14ac:dyDescent="0.25">
      <c r="A13" s="52"/>
      <c r="B13" s="135"/>
      <c r="C13" s="317" t="s">
        <v>35</v>
      </c>
      <c r="D13" s="445"/>
      <c r="E13" s="446">
        <f>E16</f>
        <v>0</v>
      </c>
      <c r="F13" s="446"/>
      <c r="G13" s="439">
        <f>G14</f>
        <v>0</v>
      </c>
      <c r="H13" s="103" t="e">
        <f t="shared" si="0"/>
        <v>#DIV/0!</v>
      </c>
      <c r="I13" s="103" t="e">
        <f>SUM(G13/E13*100)</f>
        <v>#DIV/0!</v>
      </c>
    </row>
    <row r="14" spans="1:11" ht="25.5" x14ac:dyDescent="0.25">
      <c r="A14" s="314">
        <v>5</v>
      </c>
      <c r="B14" s="315"/>
      <c r="C14" s="316" t="s">
        <v>11</v>
      </c>
      <c r="D14" s="441"/>
      <c r="E14" s="442"/>
      <c r="F14" s="442"/>
      <c r="G14" s="441">
        <f>G15</f>
        <v>0</v>
      </c>
      <c r="H14" s="49" t="e">
        <f t="shared" si="0"/>
        <v>#DIV/0!</v>
      </c>
      <c r="I14" s="49" t="e">
        <f t="shared" si="1"/>
        <v>#DIV/0!</v>
      </c>
    </row>
    <row r="15" spans="1:11" s="100" customFormat="1" ht="27.75" customHeight="1" x14ac:dyDescent="0.25">
      <c r="A15" s="10"/>
      <c r="B15" s="11">
        <v>54</v>
      </c>
      <c r="C15" s="21" t="s">
        <v>17</v>
      </c>
      <c r="D15" s="443"/>
      <c r="E15" s="444"/>
      <c r="F15" s="444"/>
      <c r="G15" s="443"/>
      <c r="H15" s="26" t="e">
        <f t="shared" si="0"/>
        <v>#DIV/0!</v>
      </c>
      <c r="I15" s="26" t="e">
        <f>SUM(G15/E15*100)</f>
        <v>#DIV/0!</v>
      </c>
    </row>
    <row r="16" spans="1:11" s="100" customFormat="1" ht="27.75" customHeight="1" x14ac:dyDescent="0.25">
      <c r="A16" s="10"/>
      <c r="B16" s="11">
        <v>543</v>
      </c>
      <c r="C16" s="21" t="s">
        <v>218</v>
      </c>
      <c r="D16" s="443"/>
      <c r="E16" s="444"/>
      <c r="F16" s="444"/>
      <c r="G16" s="443"/>
      <c r="H16" s="26" t="e">
        <f t="shared" si="0"/>
        <v>#DIV/0!</v>
      </c>
      <c r="I16" s="26" t="e">
        <f>SUM(G16/E16*100)</f>
        <v>#DIV/0!</v>
      </c>
    </row>
    <row r="17" spans="1:9" ht="38.25" x14ac:dyDescent="0.25">
      <c r="A17" s="11"/>
      <c r="B17" s="11">
        <v>5431</v>
      </c>
      <c r="C17" s="21" t="s">
        <v>218</v>
      </c>
      <c r="D17" s="443"/>
      <c r="E17" s="444"/>
      <c r="F17" s="444"/>
      <c r="G17" s="443"/>
      <c r="H17" s="26" t="e">
        <f t="shared" si="0"/>
        <v>#DIV/0!</v>
      </c>
      <c r="I17" s="26" t="e">
        <f t="shared" si="1"/>
        <v>#DIV/0!</v>
      </c>
    </row>
    <row r="18" spans="1:9" x14ac:dyDescent="0.25">
      <c r="I18" s="100"/>
    </row>
    <row r="19" spans="1:9" x14ac:dyDescent="0.25">
      <c r="I19" s="100"/>
    </row>
    <row r="20" spans="1:9" x14ac:dyDescent="0.25">
      <c r="I20" s="100"/>
    </row>
    <row r="21" spans="1:9" x14ac:dyDescent="0.25">
      <c r="I21" s="100"/>
    </row>
    <row r="22" spans="1:9" x14ac:dyDescent="0.25">
      <c r="I22" s="100"/>
    </row>
    <row r="23" spans="1:9" x14ac:dyDescent="0.25">
      <c r="I23" s="100"/>
    </row>
  </sheetData>
  <mergeCells count="2">
    <mergeCell ref="A3:I3"/>
    <mergeCell ref="A2:I2"/>
  </mergeCells>
  <pageMargins left="0.7" right="0.7" top="0.75" bottom="0.75" header="0.3" footer="0.3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3"/>
  <sheetViews>
    <sheetView workbookViewId="0">
      <selection activeCell="E3" sqref="E3"/>
    </sheetView>
  </sheetViews>
  <sheetFormatPr defaultRowHeight="15" x14ac:dyDescent="0.25"/>
  <cols>
    <col min="1" max="5" width="25.28515625" customWidth="1"/>
    <col min="6" max="6" width="16.28515625" customWidth="1"/>
    <col min="7" max="7" width="10.28515625" customWidth="1"/>
  </cols>
  <sheetData>
    <row r="1" spans="1:7" ht="18" customHeight="1" x14ac:dyDescent="0.25">
      <c r="A1" s="604" t="s">
        <v>238</v>
      </c>
      <c r="B1" s="604"/>
      <c r="C1" s="604"/>
      <c r="D1" s="604"/>
      <c r="E1" s="604"/>
      <c r="F1" s="604"/>
      <c r="G1" s="604"/>
    </row>
    <row r="2" spans="1:7" ht="18" x14ac:dyDescent="0.25">
      <c r="A2" s="19"/>
      <c r="B2" s="19"/>
      <c r="C2" s="19"/>
      <c r="D2" s="19"/>
      <c r="E2" s="3"/>
      <c r="F2" s="3"/>
    </row>
    <row r="3" spans="1:7" ht="25.5" x14ac:dyDescent="0.25">
      <c r="A3" s="1" t="s">
        <v>28</v>
      </c>
      <c r="B3" s="1" t="s">
        <v>255</v>
      </c>
      <c r="C3" s="1" t="s">
        <v>250</v>
      </c>
      <c r="D3" s="1" t="s">
        <v>251</v>
      </c>
      <c r="E3" s="1" t="s">
        <v>256</v>
      </c>
      <c r="F3" s="1" t="s">
        <v>118</v>
      </c>
      <c r="G3" s="1" t="s">
        <v>245</v>
      </c>
    </row>
    <row r="4" spans="1:7" s="100" customFormat="1" x14ac:dyDescent="0.25">
      <c r="A4" s="1">
        <v>1</v>
      </c>
      <c r="B4" s="87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</row>
    <row r="5" spans="1:7" x14ac:dyDescent="0.25">
      <c r="A5" s="8" t="s">
        <v>33</v>
      </c>
      <c r="B5" s="439">
        <f>B6</f>
        <v>0</v>
      </c>
      <c r="C5" s="45"/>
      <c r="D5" s="45"/>
      <c r="E5" s="45"/>
      <c r="F5" s="103" t="e">
        <f>SUM(E5/B5*100)</f>
        <v>#DIV/0!</v>
      </c>
      <c r="G5" s="103" t="e">
        <f>SUM(E5/D5*100)</f>
        <v>#DIV/0!</v>
      </c>
    </row>
    <row r="6" spans="1:7" ht="25.5" x14ac:dyDescent="0.25">
      <c r="A6" s="8" t="s">
        <v>34</v>
      </c>
      <c r="B6" s="447">
        <f>B7</f>
        <v>0</v>
      </c>
      <c r="C6" s="47"/>
      <c r="D6" s="47"/>
      <c r="E6" s="47"/>
      <c r="F6" s="38" t="e">
        <f t="shared" ref="F6:F13" si="0">SUM(E6/B6*100)</f>
        <v>#DIV/0!</v>
      </c>
      <c r="G6" s="38" t="e">
        <f t="shared" ref="G6:G8" si="1">SUM(E6/D6*100)</f>
        <v>#DIV/0!</v>
      </c>
    </row>
    <row r="7" spans="1:7" x14ac:dyDescent="0.25">
      <c r="A7" s="11" t="s">
        <v>223</v>
      </c>
      <c r="B7" s="410"/>
      <c r="C7" s="6"/>
      <c r="D7" s="6"/>
      <c r="E7" s="6"/>
      <c r="F7" s="26" t="e">
        <f t="shared" si="0"/>
        <v>#DIV/0!</v>
      </c>
      <c r="G7" s="26" t="e">
        <f t="shared" si="1"/>
        <v>#DIV/0!</v>
      </c>
    </row>
    <row r="8" spans="1:7" x14ac:dyDescent="0.25">
      <c r="A8" s="13"/>
      <c r="B8" s="437"/>
      <c r="C8" s="6"/>
      <c r="D8" s="6"/>
      <c r="E8" s="363"/>
      <c r="F8" s="26" t="e">
        <f t="shared" si="0"/>
        <v>#DIV/0!</v>
      </c>
      <c r="G8" s="26" t="e">
        <f t="shared" si="1"/>
        <v>#DIV/0!</v>
      </c>
    </row>
    <row r="9" spans="1:7" x14ac:dyDescent="0.25">
      <c r="A9" s="8" t="s">
        <v>35</v>
      </c>
      <c r="B9" s="518"/>
      <c r="C9" s="45">
        <f>C11</f>
        <v>0</v>
      </c>
      <c r="D9" s="45"/>
      <c r="E9" s="418">
        <f>E10</f>
        <v>0</v>
      </c>
      <c r="F9" s="103" t="e">
        <f t="shared" si="0"/>
        <v>#DIV/0!</v>
      </c>
      <c r="G9" s="103" t="e">
        <f>SUM(E9/C9*100)</f>
        <v>#DIV/0!</v>
      </c>
    </row>
    <row r="10" spans="1:7" x14ac:dyDescent="0.25">
      <c r="A10" s="50" t="s">
        <v>49</v>
      </c>
      <c r="B10" s="519"/>
      <c r="C10" s="47"/>
      <c r="D10" s="47"/>
      <c r="E10" s="361">
        <f>E11</f>
        <v>0</v>
      </c>
      <c r="F10" s="38" t="e">
        <f t="shared" si="0"/>
        <v>#DIV/0!</v>
      </c>
      <c r="G10" s="38" t="e">
        <f t="shared" ref="G10:G13" si="2">SUM(E10/C10*100)</f>
        <v>#DIV/0!</v>
      </c>
    </row>
    <row r="11" spans="1:7" ht="25.5" x14ac:dyDescent="0.25">
      <c r="A11" s="34" t="s">
        <v>52</v>
      </c>
      <c r="B11" s="520"/>
      <c r="C11" s="6"/>
      <c r="D11" s="6"/>
      <c r="E11" s="363"/>
      <c r="F11" s="35" t="e">
        <f t="shared" si="0"/>
        <v>#DIV/0!</v>
      </c>
      <c r="G11" s="35" t="e">
        <f t="shared" si="2"/>
        <v>#DIV/0!</v>
      </c>
    </row>
    <row r="12" spans="1:7" x14ac:dyDescent="0.25">
      <c r="A12" s="20"/>
      <c r="B12" s="5"/>
      <c r="C12" s="6"/>
      <c r="D12" s="6"/>
      <c r="E12" s="363"/>
      <c r="F12" s="35" t="e">
        <f t="shared" si="0"/>
        <v>#DIV/0!</v>
      </c>
      <c r="G12" s="35" t="e">
        <f t="shared" si="2"/>
        <v>#DIV/0!</v>
      </c>
    </row>
    <row r="13" spans="1:7" x14ac:dyDescent="0.25">
      <c r="A13" s="9"/>
      <c r="B13" s="5"/>
      <c r="C13" s="6"/>
      <c r="D13" s="6"/>
      <c r="E13" s="363"/>
      <c r="F13" s="35" t="e">
        <f t="shared" si="0"/>
        <v>#DIV/0!</v>
      </c>
      <c r="G13" s="35" t="e">
        <f t="shared" si="2"/>
        <v>#DIV/0!</v>
      </c>
    </row>
  </sheetData>
  <mergeCells count="1">
    <mergeCell ref="A1:G1"/>
  </mergeCells>
  <pageMargins left="0.7" right="0.7" top="0.75" bottom="0.75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340"/>
  <sheetViews>
    <sheetView tabSelected="1" zoomScaleNormal="100" workbookViewId="0">
      <selection activeCell="G56" sqref="G5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7" width="25.28515625" customWidth="1"/>
    <col min="8" max="8" width="17.7109375" customWidth="1"/>
  </cols>
  <sheetData>
    <row r="1" spans="1:8" ht="18" customHeight="1" x14ac:dyDescent="0.25">
      <c r="A1" s="570" t="s">
        <v>110</v>
      </c>
      <c r="B1" s="570"/>
      <c r="C1" s="570"/>
      <c r="D1" s="570"/>
      <c r="E1" s="570"/>
      <c r="F1" s="570"/>
      <c r="G1" s="570"/>
      <c r="H1" s="570"/>
    </row>
    <row r="2" spans="1:8" ht="18" x14ac:dyDescent="0.25">
      <c r="A2" s="19"/>
      <c r="B2" s="19"/>
      <c r="C2" s="19"/>
      <c r="D2" s="19"/>
      <c r="E2" s="85"/>
      <c r="F2" s="19"/>
      <c r="G2" s="3"/>
      <c r="H2" s="3"/>
    </row>
    <row r="3" spans="1:8" ht="18" customHeight="1" x14ac:dyDescent="0.25">
      <c r="A3" s="570" t="s">
        <v>111</v>
      </c>
      <c r="B3" s="570"/>
      <c r="C3" s="570"/>
      <c r="D3" s="570"/>
      <c r="E3" s="570"/>
      <c r="F3" s="570"/>
      <c r="G3" s="570"/>
      <c r="H3" s="570"/>
    </row>
    <row r="4" spans="1:8" ht="18" x14ac:dyDescent="0.25">
      <c r="A4" s="2"/>
      <c r="B4" s="2"/>
      <c r="C4" s="2"/>
      <c r="D4" s="2"/>
      <c r="E4" s="2"/>
      <c r="F4" s="2"/>
      <c r="G4" s="3"/>
      <c r="H4" s="3"/>
    </row>
    <row r="5" spans="1:8" ht="25.5" x14ac:dyDescent="0.25">
      <c r="A5" s="679" t="s">
        <v>13</v>
      </c>
      <c r="B5" s="679"/>
      <c r="C5" s="679"/>
      <c r="D5" s="1" t="s">
        <v>14</v>
      </c>
      <c r="E5" s="1" t="s">
        <v>250</v>
      </c>
      <c r="F5" s="1" t="s">
        <v>253</v>
      </c>
      <c r="G5" s="1" t="s">
        <v>256</v>
      </c>
      <c r="H5" s="1" t="s">
        <v>239</v>
      </c>
    </row>
    <row r="6" spans="1:8" s="82" customFormat="1" x14ac:dyDescent="0.25">
      <c r="A6" s="175"/>
      <c r="B6" s="176"/>
      <c r="C6" s="177"/>
      <c r="D6" s="72">
        <v>1</v>
      </c>
      <c r="E6" s="71">
        <v>2</v>
      </c>
      <c r="F6" s="71">
        <v>3</v>
      </c>
      <c r="G6" s="71">
        <v>4</v>
      </c>
      <c r="H6" s="71">
        <v>5</v>
      </c>
    </row>
    <row r="7" spans="1:8" s="82" customFormat="1" ht="43.9" customHeight="1" x14ac:dyDescent="0.25">
      <c r="A7" s="180"/>
      <c r="B7" s="178" t="s">
        <v>222</v>
      </c>
      <c r="C7" s="179"/>
      <c r="D7" s="349" t="s">
        <v>221</v>
      </c>
      <c r="E7" s="181">
        <f>SUM(E8+E56+E195+E180)</f>
        <v>1799287</v>
      </c>
      <c r="F7" s="181">
        <f>SUM(F8+F56+F195)</f>
        <v>0</v>
      </c>
      <c r="G7" s="350">
        <f>SUM(G8+G47+G56+G195)</f>
        <v>1710724.76</v>
      </c>
      <c r="H7" s="479">
        <f>G7/E7*100</f>
        <v>95.077925867301886</v>
      </c>
    </row>
    <row r="8" spans="1:8" ht="26.45" customHeight="1" x14ac:dyDescent="0.25">
      <c r="A8" s="681" t="s">
        <v>53</v>
      </c>
      <c r="B8" s="681"/>
      <c r="C8" s="681"/>
      <c r="D8" s="351" t="s">
        <v>54</v>
      </c>
      <c r="E8" s="54">
        <f>SUM(E9+E47)</f>
        <v>54643</v>
      </c>
      <c r="F8" s="54">
        <f t="shared" ref="F8:G8" si="0">SUM(F9)</f>
        <v>0</v>
      </c>
      <c r="G8" s="352">
        <f t="shared" si="0"/>
        <v>46953.05</v>
      </c>
      <c r="H8" s="480">
        <f t="shared" ref="H8:H91" si="1">G8/E8*100</f>
        <v>85.92692568124005</v>
      </c>
    </row>
    <row r="9" spans="1:8" ht="26.45" customHeight="1" x14ac:dyDescent="0.25">
      <c r="A9" s="684" t="s">
        <v>55</v>
      </c>
      <c r="B9" s="684"/>
      <c r="C9" s="684"/>
      <c r="D9" s="353" t="s">
        <v>56</v>
      </c>
      <c r="E9" s="53">
        <f>SUM(E10+E34+E23)</f>
        <v>54249</v>
      </c>
      <c r="F9" s="53">
        <f>SUM(F10+F34)</f>
        <v>0</v>
      </c>
      <c r="G9" s="354">
        <f>SUM(G10+G34+G23)</f>
        <v>46953.05</v>
      </c>
      <c r="H9" s="481">
        <f t="shared" si="1"/>
        <v>86.550996331729621</v>
      </c>
    </row>
    <row r="10" spans="1:8" ht="14.45" customHeight="1" x14ac:dyDescent="0.25">
      <c r="A10" s="606" t="s">
        <v>57</v>
      </c>
      <c r="B10" s="606"/>
      <c r="C10" s="606"/>
      <c r="D10" s="370" t="s">
        <v>58</v>
      </c>
      <c r="E10" s="208">
        <f t="shared" ref="E10:G10" si="2">SUM(E11)</f>
        <v>25557</v>
      </c>
      <c r="F10" s="208">
        <f t="shared" si="2"/>
        <v>0</v>
      </c>
      <c r="G10" s="355">
        <f t="shared" si="2"/>
        <v>25556.560000000005</v>
      </c>
      <c r="H10" s="482">
        <f t="shared" si="1"/>
        <v>99.998278358179775</v>
      </c>
    </row>
    <row r="11" spans="1:8" x14ac:dyDescent="0.25">
      <c r="A11" s="607">
        <v>3</v>
      </c>
      <c r="B11" s="607"/>
      <c r="C11" s="607"/>
      <c r="D11" s="356" t="s">
        <v>6</v>
      </c>
      <c r="E11" s="174">
        <f t="shared" ref="E11:G11" si="3">SUM(E12+E19)</f>
        <v>25557</v>
      </c>
      <c r="F11" s="174">
        <f t="shared" si="3"/>
        <v>0</v>
      </c>
      <c r="G11" s="357">
        <f t="shared" si="3"/>
        <v>25556.560000000005</v>
      </c>
      <c r="H11" s="483">
        <f t="shared" si="1"/>
        <v>99.998278358179775</v>
      </c>
    </row>
    <row r="12" spans="1:8" x14ac:dyDescent="0.25">
      <c r="A12" s="608">
        <v>31</v>
      </c>
      <c r="B12" s="609"/>
      <c r="C12" s="610"/>
      <c r="D12" s="358" t="s">
        <v>7</v>
      </c>
      <c r="E12" s="91">
        <f>SUM(E13+E15+E17)</f>
        <v>25475</v>
      </c>
      <c r="F12" s="91">
        <f t="shared" ref="F12:G12" si="4">SUM(F13+F15+F17)</f>
        <v>0</v>
      </c>
      <c r="G12" s="359">
        <f t="shared" si="4"/>
        <v>25474.910000000003</v>
      </c>
      <c r="H12" s="485">
        <f t="shared" si="1"/>
        <v>99.999646712463203</v>
      </c>
    </row>
    <row r="13" spans="1:8" s="100" customFormat="1" x14ac:dyDescent="0.25">
      <c r="A13" s="195">
        <v>311</v>
      </c>
      <c r="B13" s="196"/>
      <c r="C13" s="187"/>
      <c r="D13" s="360" t="s">
        <v>193</v>
      </c>
      <c r="E13" s="47">
        <v>21007</v>
      </c>
      <c r="F13" s="47">
        <f t="shared" ref="F13:G13" si="5">SUM(F14)</f>
        <v>0</v>
      </c>
      <c r="G13" s="361">
        <f t="shared" si="5"/>
        <v>20652.150000000001</v>
      </c>
      <c r="H13" s="484">
        <f t="shared" si="1"/>
        <v>98.310801161517588</v>
      </c>
    </row>
    <row r="14" spans="1:8" s="100" customFormat="1" x14ac:dyDescent="0.25">
      <c r="A14" s="197">
        <v>3111</v>
      </c>
      <c r="B14" s="86"/>
      <c r="C14" s="188"/>
      <c r="D14" s="362" t="s">
        <v>137</v>
      </c>
      <c r="E14" s="101"/>
      <c r="F14" s="101"/>
      <c r="G14" s="363">
        <v>20652.150000000001</v>
      </c>
      <c r="H14" s="486" t="e">
        <f t="shared" si="1"/>
        <v>#DIV/0!</v>
      </c>
    </row>
    <row r="15" spans="1:8" s="100" customFormat="1" x14ac:dyDescent="0.25">
      <c r="A15" s="195">
        <v>312</v>
      </c>
      <c r="B15" s="196"/>
      <c r="C15" s="187"/>
      <c r="D15" s="360" t="s">
        <v>139</v>
      </c>
      <c r="E15" s="47">
        <v>1416</v>
      </c>
      <c r="F15" s="47">
        <f t="shared" ref="F15:G15" si="6">SUM(F16)</f>
        <v>0</v>
      </c>
      <c r="G15" s="361">
        <f t="shared" si="6"/>
        <v>1415.18</v>
      </c>
      <c r="H15" s="484">
        <f t="shared" si="1"/>
        <v>99.942090395480236</v>
      </c>
    </row>
    <row r="16" spans="1:8" s="100" customFormat="1" x14ac:dyDescent="0.25">
      <c r="A16" s="197">
        <v>3121</v>
      </c>
      <c r="B16" s="86"/>
      <c r="C16" s="188"/>
      <c r="D16" s="362" t="s">
        <v>139</v>
      </c>
      <c r="E16" s="101"/>
      <c r="F16" s="101"/>
      <c r="G16" s="363">
        <v>1415.18</v>
      </c>
      <c r="H16" s="486" t="e">
        <f t="shared" si="1"/>
        <v>#DIV/0!</v>
      </c>
    </row>
    <row r="17" spans="1:8" s="100" customFormat="1" x14ac:dyDescent="0.25">
      <c r="A17" s="195">
        <v>313</v>
      </c>
      <c r="B17" s="196"/>
      <c r="C17" s="187"/>
      <c r="D17" s="360" t="s">
        <v>140</v>
      </c>
      <c r="E17" s="47">
        <v>3052</v>
      </c>
      <c r="F17" s="47">
        <f t="shared" ref="F17:G17" si="7">SUM(F18)</f>
        <v>0</v>
      </c>
      <c r="G17" s="361">
        <f t="shared" si="7"/>
        <v>3407.58</v>
      </c>
      <c r="H17" s="484">
        <f t="shared" si="1"/>
        <v>111.65072083879424</v>
      </c>
    </row>
    <row r="18" spans="1:8" s="100" customFormat="1" ht="25.5" x14ac:dyDescent="0.25">
      <c r="A18" s="197">
        <v>3132</v>
      </c>
      <c r="B18" s="86"/>
      <c r="C18" s="188"/>
      <c r="D18" s="362" t="s">
        <v>194</v>
      </c>
      <c r="E18" s="101"/>
      <c r="F18" s="101"/>
      <c r="G18" s="363">
        <v>3407.58</v>
      </c>
      <c r="H18" s="486" t="e">
        <f t="shared" si="1"/>
        <v>#DIV/0!</v>
      </c>
    </row>
    <row r="19" spans="1:8" x14ac:dyDescent="0.25">
      <c r="A19" s="608">
        <v>32</v>
      </c>
      <c r="B19" s="609"/>
      <c r="C19" s="610"/>
      <c r="D19" s="358" t="s">
        <v>15</v>
      </c>
      <c r="E19" s="91">
        <f t="shared" ref="E19:G19" si="8">SUM(E20)</f>
        <v>82</v>
      </c>
      <c r="F19" s="91">
        <f t="shared" si="8"/>
        <v>0</v>
      </c>
      <c r="G19" s="359">
        <f t="shared" si="8"/>
        <v>81.650000000000006</v>
      </c>
      <c r="H19" s="483">
        <f t="shared" si="1"/>
        <v>99.573170731707322</v>
      </c>
    </row>
    <row r="20" spans="1:8" s="100" customFormat="1" x14ac:dyDescent="0.25">
      <c r="A20" s="195">
        <v>321</v>
      </c>
      <c r="B20" s="196"/>
      <c r="C20" s="187"/>
      <c r="D20" s="360" t="s">
        <v>143</v>
      </c>
      <c r="E20" s="47">
        <v>82</v>
      </c>
      <c r="F20" s="47">
        <f>SUM(F21:F22)</f>
        <v>0</v>
      </c>
      <c r="G20" s="361">
        <f>SUM(G21:G22)</f>
        <v>81.650000000000006</v>
      </c>
      <c r="H20" s="484">
        <f t="shared" si="1"/>
        <v>99.573170731707322</v>
      </c>
    </row>
    <row r="21" spans="1:8" s="100" customFormat="1" x14ac:dyDescent="0.25">
      <c r="A21" s="611">
        <v>3211</v>
      </c>
      <c r="B21" s="612"/>
      <c r="C21" s="613"/>
      <c r="D21" s="364" t="s">
        <v>144</v>
      </c>
      <c r="E21" s="319"/>
      <c r="F21" s="319"/>
      <c r="G21" s="365">
        <v>81.650000000000006</v>
      </c>
      <c r="H21" s="486" t="e">
        <f t="shared" si="1"/>
        <v>#DIV/0!</v>
      </c>
    </row>
    <row r="22" spans="1:8" s="100" customFormat="1" ht="25.5" x14ac:dyDescent="0.25">
      <c r="A22" s="197">
        <v>3212</v>
      </c>
      <c r="B22" s="86"/>
      <c r="C22" s="188"/>
      <c r="D22" s="362" t="s">
        <v>195</v>
      </c>
      <c r="E22" s="101"/>
      <c r="F22" s="101"/>
      <c r="G22" s="363">
        <v>0</v>
      </c>
      <c r="H22" s="486" t="e">
        <f t="shared" si="1"/>
        <v>#DIV/0!</v>
      </c>
    </row>
    <row r="23" spans="1:8" s="100" customFormat="1" ht="15" customHeight="1" x14ac:dyDescent="0.25">
      <c r="A23" s="606" t="s">
        <v>248</v>
      </c>
      <c r="B23" s="606"/>
      <c r="C23" s="606"/>
      <c r="D23" s="370" t="s">
        <v>249</v>
      </c>
      <c r="E23" s="208">
        <f t="shared" ref="E23:G23" si="9">SUM(E24)</f>
        <v>9400</v>
      </c>
      <c r="F23" s="208">
        <f t="shared" si="9"/>
        <v>0</v>
      </c>
      <c r="G23" s="523">
        <f t="shared" si="9"/>
        <v>0</v>
      </c>
      <c r="H23" s="482">
        <f t="shared" ref="H23:H33" si="10">G23/E23*100</f>
        <v>0</v>
      </c>
    </row>
    <row r="24" spans="1:8" s="100" customFormat="1" x14ac:dyDescent="0.25">
      <c r="A24" s="607">
        <v>3</v>
      </c>
      <c r="B24" s="607"/>
      <c r="C24" s="607"/>
      <c r="D24" s="356" t="s">
        <v>6</v>
      </c>
      <c r="E24" s="174">
        <f t="shared" ref="E24:F24" si="11">SUM(E25+E38)</f>
        <v>9400</v>
      </c>
      <c r="F24" s="174">
        <f t="shared" si="11"/>
        <v>0</v>
      </c>
      <c r="G24" s="524">
        <f>SUM(G25)</f>
        <v>0</v>
      </c>
      <c r="H24" s="483">
        <f t="shared" si="10"/>
        <v>0</v>
      </c>
    </row>
    <row r="25" spans="1:8" s="100" customFormat="1" x14ac:dyDescent="0.25">
      <c r="A25" s="608">
        <v>31</v>
      </c>
      <c r="B25" s="609"/>
      <c r="C25" s="610"/>
      <c r="D25" s="358" t="s">
        <v>7</v>
      </c>
      <c r="E25" s="91">
        <f>SUM(E26+E28+E30)</f>
        <v>9400</v>
      </c>
      <c r="F25" s="91">
        <f t="shared" ref="F25" si="12">SUM(F26+F34+F36)</f>
        <v>0</v>
      </c>
      <c r="G25" s="525">
        <f>SUM(G26+G28+G30)</f>
        <v>0</v>
      </c>
      <c r="H25" s="485">
        <f t="shared" si="10"/>
        <v>0</v>
      </c>
    </row>
    <row r="26" spans="1:8" s="100" customFormat="1" x14ac:dyDescent="0.25">
      <c r="A26" s="515">
        <v>311</v>
      </c>
      <c r="B26" s="516"/>
      <c r="C26" s="517"/>
      <c r="D26" s="360" t="s">
        <v>193</v>
      </c>
      <c r="E26" s="47">
        <v>9400</v>
      </c>
      <c r="F26" s="47">
        <f t="shared" ref="F26" si="13">SUM(F33)</f>
        <v>0</v>
      </c>
      <c r="G26" s="526"/>
      <c r="H26" s="484">
        <f t="shared" si="10"/>
        <v>0</v>
      </c>
    </row>
    <row r="27" spans="1:8" s="100" customFormat="1" x14ac:dyDescent="0.25">
      <c r="A27" s="512">
        <v>3111</v>
      </c>
      <c r="B27" s="513"/>
      <c r="C27" s="514"/>
      <c r="D27" s="362" t="s">
        <v>137</v>
      </c>
      <c r="E27" s="101"/>
      <c r="F27" s="101"/>
      <c r="G27" s="363"/>
      <c r="H27" s="486" t="e">
        <f t="shared" si="10"/>
        <v>#DIV/0!</v>
      </c>
    </row>
    <row r="28" spans="1:8" s="100" customFormat="1" x14ac:dyDescent="0.25">
      <c r="A28" s="515">
        <v>313</v>
      </c>
      <c r="B28" s="516"/>
      <c r="C28" s="517"/>
      <c r="D28" s="360" t="s">
        <v>140</v>
      </c>
      <c r="E28" s="47">
        <v>0</v>
      </c>
      <c r="F28" s="47">
        <f t="shared" ref="F28:G28" si="14">SUM(F29)</f>
        <v>0</v>
      </c>
      <c r="G28" s="361">
        <f t="shared" si="14"/>
        <v>0</v>
      </c>
      <c r="H28" s="484" t="e">
        <f t="shared" si="10"/>
        <v>#DIV/0!</v>
      </c>
    </row>
    <row r="29" spans="1:8" s="100" customFormat="1" ht="25.5" x14ac:dyDescent="0.25">
      <c r="A29" s="512">
        <v>3132</v>
      </c>
      <c r="B29" s="513"/>
      <c r="C29" s="514"/>
      <c r="D29" s="362" t="s">
        <v>194</v>
      </c>
      <c r="E29" s="101"/>
      <c r="F29" s="101"/>
      <c r="G29" s="363"/>
      <c r="H29" s="486" t="e">
        <f t="shared" si="10"/>
        <v>#DIV/0!</v>
      </c>
    </row>
    <row r="30" spans="1:8" s="100" customFormat="1" x14ac:dyDescent="0.25">
      <c r="A30" s="608">
        <v>32</v>
      </c>
      <c r="B30" s="609"/>
      <c r="C30" s="610"/>
      <c r="D30" s="358" t="s">
        <v>15</v>
      </c>
      <c r="E30" s="91">
        <f t="shared" ref="E30:G30" si="15">SUM(E31)</f>
        <v>0</v>
      </c>
      <c r="F30" s="91">
        <f t="shared" si="15"/>
        <v>0</v>
      </c>
      <c r="G30" s="359">
        <f t="shared" si="15"/>
        <v>0</v>
      </c>
      <c r="H30" s="483" t="e">
        <f t="shared" si="10"/>
        <v>#DIV/0!</v>
      </c>
    </row>
    <row r="31" spans="1:8" s="100" customFormat="1" x14ac:dyDescent="0.25">
      <c r="A31" s="515">
        <v>321</v>
      </c>
      <c r="B31" s="516"/>
      <c r="C31" s="517"/>
      <c r="D31" s="360" t="s">
        <v>143</v>
      </c>
      <c r="E31" s="47">
        <v>0</v>
      </c>
      <c r="F31" s="47">
        <f>SUM(F32:F33)</f>
        <v>0</v>
      </c>
      <c r="G31" s="361">
        <f>SUM(G32:G33)</f>
        <v>0</v>
      </c>
      <c r="H31" s="484" t="e">
        <f t="shared" si="10"/>
        <v>#DIV/0!</v>
      </c>
    </row>
    <row r="32" spans="1:8" s="100" customFormat="1" x14ac:dyDescent="0.25">
      <c r="A32" s="611">
        <v>3211</v>
      </c>
      <c r="B32" s="612"/>
      <c r="C32" s="613"/>
      <c r="D32" s="364" t="s">
        <v>144</v>
      </c>
      <c r="E32" s="319"/>
      <c r="F32" s="319"/>
      <c r="G32" s="365"/>
      <c r="H32" s="486" t="e">
        <f t="shared" si="10"/>
        <v>#DIV/0!</v>
      </c>
    </row>
    <row r="33" spans="1:8" s="100" customFormat="1" ht="25.5" x14ac:dyDescent="0.25">
      <c r="A33" s="512">
        <v>3212</v>
      </c>
      <c r="B33" s="513"/>
      <c r="C33" s="514"/>
      <c r="D33" s="362" t="s">
        <v>195</v>
      </c>
      <c r="E33" s="101"/>
      <c r="F33" s="101"/>
      <c r="G33" s="363">
        <v>0</v>
      </c>
      <c r="H33" s="486" t="e">
        <f t="shared" si="10"/>
        <v>#DIV/0!</v>
      </c>
    </row>
    <row r="34" spans="1:8" x14ac:dyDescent="0.25">
      <c r="A34" s="209" t="s">
        <v>59</v>
      </c>
      <c r="B34" s="210"/>
      <c r="C34" s="210"/>
      <c r="D34" s="366" t="s">
        <v>60</v>
      </c>
      <c r="E34" s="318">
        <f t="shared" ref="E34:G34" si="16">SUM(E35)</f>
        <v>19292</v>
      </c>
      <c r="F34" s="318">
        <f t="shared" si="16"/>
        <v>0</v>
      </c>
      <c r="G34" s="367">
        <f t="shared" si="16"/>
        <v>21396.489999999998</v>
      </c>
      <c r="H34" s="482">
        <f t="shared" si="1"/>
        <v>110.90861496993571</v>
      </c>
    </row>
    <row r="35" spans="1:8" s="70" customFormat="1" x14ac:dyDescent="0.25">
      <c r="A35" s="301">
        <v>3</v>
      </c>
      <c r="B35" s="251"/>
      <c r="C35" s="246"/>
      <c r="D35" s="356" t="s">
        <v>6</v>
      </c>
      <c r="E35" s="174">
        <f t="shared" ref="E35:G35" si="17">SUM(E36+E43)</f>
        <v>19292</v>
      </c>
      <c r="F35" s="174">
        <f t="shared" si="17"/>
        <v>0</v>
      </c>
      <c r="G35" s="357">
        <f t="shared" si="17"/>
        <v>21396.489999999998</v>
      </c>
      <c r="H35" s="483">
        <f t="shared" si="1"/>
        <v>110.90861496993571</v>
      </c>
    </row>
    <row r="36" spans="1:8" x14ac:dyDescent="0.25">
      <c r="A36" s="303">
        <v>31</v>
      </c>
      <c r="B36" s="304"/>
      <c r="C36" s="305"/>
      <c r="D36" s="368" t="s">
        <v>7</v>
      </c>
      <c r="E36" s="91">
        <f t="shared" ref="E36:G36" si="18">SUM(E37+E39+E41)</f>
        <v>19223</v>
      </c>
      <c r="F36" s="91">
        <f t="shared" si="18"/>
        <v>0</v>
      </c>
      <c r="G36" s="359">
        <f t="shared" si="18"/>
        <v>21328.14</v>
      </c>
      <c r="H36" s="485">
        <f t="shared" si="1"/>
        <v>110.95115226551526</v>
      </c>
    </row>
    <row r="37" spans="1:8" x14ac:dyDescent="0.25">
      <c r="A37" s="195">
        <v>311</v>
      </c>
      <c r="B37" s="196"/>
      <c r="C37" s="187"/>
      <c r="D37" s="360" t="s">
        <v>193</v>
      </c>
      <c r="E37" s="47">
        <v>15483</v>
      </c>
      <c r="F37" s="47">
        <f t="shared" ref="F37:G37" si="19">SUM(F38)</f>
        <v>0</v>
      </c>
      <c r="G37" s="361">
        <f t="shared" si="19"/>
        <v>17290.349999999999</v>
      </c>
      <c r="H37" s="484">
        <f t="shared" si="1"/>
        <v>111.67312536330168</v>
      </c>
    </row>
    <row r="38" spans="1:8" ht="18" customHeight="1" x14ac:dyDescent="0.25">
      <c r="A38" s="197">
        <v>3111</v>
      </c>
      <c r="B38" s="86"/>
      <c r="C38" s="188"/>
      <c r="D38" s="362" t="s">
        <v>137</v>
      </c>
      <c r="E38" s="101"/>
      <c r="F38" s="101"/>
      <c r="G38" s="363">
        <v>17290.349999999999</v>
      </c>
      <c r="H38" s="486" t="e">
        <f t="shared" si="1"/>
        <v>#DIV/0!</v>
      </c>
    </row>
    <row r="39" spans="1:8" ht="18.600000000000001" customHeight="1" x14ac:dyDescent="0.25">
      <c r="A39" s="195">
        <v>312</v>
      </c>
      <c r="B39" s="196"/>
      <c r="C39" s="187"/>
      <c r="D39" s="360" t="s">
        <v>139</v>
      </c>
      <c r="E39" s="47">
        <v>1185</v>
      </c>
      <c r="F39" s="47">
        <f t="shared" ref="F39:G39" si="20">SUM(F40)</f>
        <v>0</v>
      </c>
      <c r="G39" s="361">
        <f t="shared" si="20"/>
        <v>1184.82</v>
      </c>
      <c r="H39" s="484">
        <f t="shared" si="1"/>
        <v>99.984810126582275</v>
      </c>
    </row>
    <row r="40" spans="1:8" ht="15" customHeight="1" x14ac:dyDescent="0.25">
      <c r="A40" s="197">
        <v>3121</v>
      </c>
      <c r="B40" s="86"/>
      <c r="C40" s="188"/>
      <c r="D40" s="362" t="s">
        <v>139</v>
      </c>
      <c r="E40" s="101"/>
      <c r="F40" s="101"/>
      <c r="G40" s="363">
        <v>1184.82</v>
      </c>
      <c r="H40" s="486" t="e">
        <f t="shared" si="1"/>
        <v>#DIV/0!</v>
      </c>
    </row>
    <row r="41" spans="1:8" x14ac:dyDescent="0.25">
      <c r="A41" s="195">
        <v>313</v>
      </c>
      <c r="B41" s="196"/>
      <c r="C41" s="187"/>
      <c r="D41" s="360" t="s">
        <v>140</v>
      </c>
      <c r="E41" s="47">
        <v>2555</v>
      </c>
      <c r="F41" s="47">
        <f t="shared" ref="F41:G41" si="21">SUM(F42)</f>
        <v>0</v>
      </c>
      <c r="G41" s="361">
        <f t="shared" si="21"/>
        <v>2852.97</v>
      </c>
      <c r="H41" s="484">
        <f t="shared" si="1"/>
        <v>111.66223091976515</v>
      </c>
    </row>
    <row r="42" spans="1:8" ht="24" customHeight="1" x14ac:dyDescent="0.25">
      <c r="A42" s="197">
        <v>3132</v>
      </c>
      <c r="B42" s="86"/>
      <c r="C42" s="188"/>
      <c r="D42" s="362" t="s">
        <v>194</v>
      </c>
      <c r="E42" s="101"/>
      <c r="F42" s="101"/>
      <c r="G42" s="363">
        <v>2852.97</v>
      </c>
      <c r="H42" s="486" t="e">
        <f t="shared" si="1"/>
        <v>#DIV/0!</v>
      </c>
    </row>
    <row r="43" spans="1:8" x14ac:dyDescent="0.25">
      <c r="A43" s="201">
        <v>32</v>
      </c>
      <c r="B43" s="202"/>
      <c r="C43" s="155"/>
      <c r="D43" s="358" t="s">
        <v>15</v>
      </c>
      <c r="E43" s="91">
        <f t="shared" ref="E43:G43" si="22">SUM(E44)</f>
        <v>69</v>
      </c>
      <c r="F43" s="91">
        <f t="shared" si="22"/>
        <v>0</v>
      </c>
      <c r="G43" s="359">
        <f t="shared" si="22"/>
        <v>68.349999999999994</v>
      </c>
      <c r="H43" s="485">
        <f t="shared" si="1"/>
        <v>99.057971014492736</v>
      </c>
    </row>
    <row r="44" spans="1:8" ht="27" customHeight="1" x14ac:dyDescent="0.25">
      <c r="A44" s="195">
        <v>321</v>
      </c>
      <c r="B44" s="196"/>
      <c r="C44" s="187"/>
      <c r="D44" s="360" t="s">
        <v>143</v>
      </c>
      <c r="E44" s="47">
        <v>69</v>
      </c>
      <c r="F44" s="47">
        <f>SUM(F45:F46)</f>
        <v>0</v>
      </c>
      <c r="G44" s="361">
        <f>SUM(G45:G46)</f>
        <v>68.349999999999994</v>
      </c>
      <c r="H44" s="486">
        <f t="shared" si="1"/>
        <v>99.057971014492736</v>
      </c>
    </row>
    <row r="45" spans="1:8" s="100" customFormat="1" ht="15" customHeight="1" x14ac:dyDescent="0.25">
      <c r="A45" s="623">
        <v>3211</v>
      </c>
      <c r="B45" s="624"/>
      <c r="C45" s="625"/>
      <c r="D45" s="364" t="s">
        <v>144</v>
      </c>
      <c r="E45" s="319"/>
      <c r="F45" s="319"/>
      <c r="G45" s="365">
        <v>68.349999999999994</v>
      </c>
      <c r="H45" s="486" t="e">
        <f t="shared" si="1"/>
        <v>#DIV/0!</v>
      </c>
    </row>
    <row r="46" spans="1:8" ht="39.6" customHeight="1" x14ac:dyDescent="0.25">
      <c r="A46" s="197">
        <v>3212</v>
      </c>
      <c r="B46" s="86"/>
      <c r="C46" s="188"/>
      <c r="D46" s="362" t="s">
        <v>195</v>
      </c>
      <c r="E46" s="101"/>
      <c r="F46" s="101"/>
      <c r="G46" s="363">
        <v>0</v>
      </c>
      <c r="H46" s="486" t="e">
        <f t="shared" si="1"/>
        <v>#DIV/0!</v>
      </c>
    </row>
    <row r="47" spans="1:8" s="100" customFormat="1" ht="39.6" customHeight="1" x14ac:dyDescent="0.25">
      <c r="A47" s="684" t="s">
        <v>257</v>
      </c>
      <c r="B47" s="684"/>
      <c r="C47" s="684"/>
      <c r="D47" s="353" t="s">
        <v>258</v>
      </c>
      <c r="E47" s="53">
        <f>SUM(E48+E74+E63)</f>
        <v>394</v>
      </c>
      <c r="F47" s="53">
        <f>SUM(F48+F74+F63)</f>
        <v>0</v>
      </c>
      <c r="G47" s="559">
        <f>SUM(G48+G52)</f>
        <v>1395.85</v>
      </c>
      <c r="H47" s="546">
        <f t="shared" si="1"/>
        <v>354.2766497461929</v>
      </c>
    </row>
    <row r="48" spans="1:8" s="100" customFormat="1" ht="14.45" customHeight="1" x14ac:dyDescent="0.25">
      <c r="A48" s="606" t="s">
        <v>248</v>
      </c>
      <c r="B48" s="606"/>
      <c r="C48" s="606"/>
      <c r="D48" s="370" t="s">
        <v>259</v>
      </c>
      <c r="E48" s="208">
        <f>E49</f>
        <v>394</v>
      </c>
      <c r="F48" s="208">
        <f>F49</f>
        <v>0</v>
      </c>
      <c r="G48" s="523">
        <f>G49</f>
        <v>562.85</v>
      </c>
      <c r="H48" s="546">
        <f t="shared" si="1"/>
        <v>142.85532994923858</v>
      </c>
    </row>
    <row r="49" spans="1:8" s="100" customFormat="1" ht="14.45" customHeight="1" x14ac:dyDescent="0.25">
      <c r="A49" s="608">
        <v>32</v>
      </c>
      <c r="B49" s="609"/>
      <c r="C49" s="610"/>
      <c r="D49" s="358" t="s">
        <v>15</v>
      </c>
      <c r="E49" s="91">
        <f t="shared" ref="E49:G49" si="23">SUM(E50)</f>
        <v>394</v>
      </c>
      <c r="F49" s="91">
        <f t="shared" si="23"/>
        <v>0</v>
      </c>
      <c r="G49" s="525">
        <f t="shared" si="23"/>
        <v>562.85</v>
      </c>
      <c r="H49" s="546">
        <f t="shared" si="1"/>
        <v>142.85532994923858</v>
      </c>
    </row>
    <row r="50" spans="1:8" s="100" customFormat="1" ht="14.45" customHeight="1" x14ac:dyDescent="0.25">
      <c r="A50" s="551">
        <v>322</v>
      </c>
      <c r="B50" s="243"/>
      <c r="C50" s="244"/>
      <c r="D50" s="360" t="s">
        <v>199</v>
      </c>
      <c r="E50" s="47">
        <v>394</v>
      </c>
      <c r="F50" s="47"/>
      <c r="G50" s="361">
        <f>G51</f>
        <v>562.85</v>
      </c>
      <c r="H50" s="546">
        <f t="shared" si="1"/>
        <v>142.85532994923858</v>
      </c>
    </row>
    <row r="51" spans="1:8" s="100" customFormat="1" ht="14.45" customHeight="1" x14ac:dyDescent="0.25">
      <c r="A51" s="552">
        <v>3222</v>
      </c>
      <c r="B51" s="553"/>
      <c r="C51" s="554"/>
      <c r="D51" s="362" t="s">
        <v>149</v>
      </c>
      <c r="E51" s="101"/>
      <c r="F51" s="101"/>
      <c r="G51" s="363">
        <v>562.85</v>
      </c>
      <c r="H51" s="546" t="e">
        <f t="shared" si="1"/>
        <v>#DIV/0!</v>
      </c>
    </row>
    <row r="52" spans="1:8" s="100" customFormat="1" ht="14.45" customHeight="1" x14ac:dyDescent="0.25">
      <c r="A52" s="209" t="s">
        <v>59</v>
      </c>
      <c r="B52" s="210"/>
      <c r="C52" s="210"/>
      <c r="D52" s="366" t="s">
        <v>60</v>
      </c>
      <c r="E52" s="208">
        <f>E53</f>
        <v>0</v>
      </c>
      <c r="F52" s="208">
        <f>F53</f>
        <v>0</v>
      </c>
      <c r="G52" s="523">
        <f>G53</f>
        <v>833</v>
      </c>
      <c r="H52" s="546" t="e">
        <f t="shared" si="1"/>
        <v>#DIV/0!</v>
      </c>
    </row>
    <row r="53" spans="1:8" s="100" customFormat="1" ht="14.45" customHeight="1" x14ac:dyDescent="0.25">
      <c r="A53" s="608">
        <v>32</v>
      </c>
      <c r="B53" s="609"/>
      <c r="C53" s="610"/>
      <c r="D53" s="358" t="s">
        <v>15</v>
      </c>
      <c r="E53" s="91">
        <f t="shared" ref="E53:G53" si="24">SUM(E54)</f>
        <v>0</v>
      </c>
      <c r="F53" s="91">
        <f t="shared" si="24"/>
        <v>0</v>
      </c>
      <c r="G53" s="525">
        <f t="shared" si="24"/>
        <v>833</v>
      </c>
      <c r="H53" s="546" t="e">
        <f t="shared" si="1"/>
        <v>#DIV/0!</v>
      </c>
    </row>
    <row r="54" spans="1:8" s="100" customFormat="1" ht="14.45" customHeight="1" x14ac:dyDescent="0.25">
      <c r="A54" s="551">
        <v>322</v>
      </c>
      <c r="B54" s="243"/>
      <c r="C54" s="244"/>
      <c r="D54" s="360" t="s">
        <v>199</v>
      </c>
      <c r="E54" s="47"/>
      <c r="F54" s="47"/>
      <c r="G54" s="361">
        <f>G55</f>
        <v>833</v>
      </c>
      <c r="H54" s="546" t="e">
        <f t="shared" si="1"/>
        <v>#DIV/0!</v>
      </c>
    </row>
    <row r="55" spans="1:8" s="100" customFormat="1" ht="14.45" customHeight="1" x14ac:dyDescent="0.25">
      <c r="A55" s="552">
        <v>3222</v>
      </c>
      <c r="B55" s="553"/>
      <c r="C55" s="554"/>
      <c r="D55" s="362" t="s">
        <v>149</v>
      </c>
      <c r="E55" s="101"/>
      <c r="F55" s="101"/>
      <c r="G55" s="363">
        <v>833</v>
      </c>
      <c r="H55" s="546" t="e">
        <f t="shared" si="1"/>
        <v>#DIV/0!</v>
      </c>
    </row>
    <row r="56" spans="1:8" ht="25.5" x14ac:dyDescent="0.25">
      <c r="A56" s="681" t="s">
        <v>61</v>
      </c>
      <c r="B56" s="681"/>
      <c r="C56" s="681"/>
      <c r="D56" s="351" t="s">
        <v>62</v>
      </c>
      <c r="E56" s="56">
        <f>SUM(E57+E182+E189)</f>
        <v>1585057</v>
      </c>
      <c r="F56" s="56">
        <f>SUM(F57+F182+F189)</f>
        <v>0</v>
      </c>
      <c r="G56" s="369">
        <f>SUM(G57+G182+G189)</f>
        <v>1541073.8</v>
      </c>
      <c r="H56" s="480">
        <f t="shared" si="1"/>
        <v>97.225134490431572</v>
      </c>
    </row>
    <row r="57" spans="1:8" ht="38.25" x14ac:dyDescent="0.25">
      <c r="A57" s="682" t="s">
        <v>63</v>
      </c>
      <c r="B57" s="682"/>
      <c r="C57" s="682"/>
      <c r="D57" s="353" t="s">
        <v>64</v>
      </c>
      <c r="E57" s="103">
        <f>SUM(E58+E93+E131)</f>
        <v>1528357</v>
      </c>
      <c r="F57" s="103">
        <f>SUM(F58+F93+F131)</f>
        <v>0</v>
      </c>
      <c r="G57" s="308">
        <f>SUM(G58+G93+G131)</f>
        <v>1508743.8</v>
      </c>
      <c r="H57" s="481">
        <f t="shared" si="1"/>
        <v>98.71671343802528</v>
      </c>
    </row>
    <row r="58" spans="1:8" ht="21.6" customHeight="1" x14ac:dyDescent="0.25">
      <c r="A58" s="606" t="s">
        <v>57</v>
      </c>
      <c r="B58" s="606"/>
      <c r="C58" s="606"/>
      <c r="D58" s="370" t="s">
        <v>58</v>
      </c>
      <c r="E58" s="208">
        <f t="shared" ref="E58:G58" si="25">SUM(E59)</f>
        <v>9738</v>
      </c>
      <c r="F58" s="208">
        <f t="shared" si="25"/>
        <v>0</v>
      </c>
      <c r="G58" s="355">
        <f t="shared" si="25"/>
        <v>9738</v>
      </c>
      <c r="H58" s="482">
        <f t="shared" si="1"/>
        <v>100</v>
      </c>
    </row>
    <row r="59" spans="1:8" ht="18" customHeight="1" x14ac:dyDescent="0.25">
      <c r="A59" s="683">
        <v>3</v>
      </c>
      <c r="B59" s="683"/>
      <c r="C59" s="683"/>
      <c r="D59" s="356" t="s">
        <v>6</v>
      </c>
      <c r="E59" s="174">
        <f t="shared" ref="E59:G59" si="26">SUM(E60+E89)</f>
        <v>9738</v>
      </c>
      <c r="F59" s="174">
        <f t="shared" si="26"/>
        <v>0</v>
      </c>
      <c r="G59" s="357">
        <f t="shared" si="26"/>
        <v>9738</v>
      </c>
      <c r="H59" s="483">
        <f t="shared" si="1"/>
        <v>100</v>
      </c>
    </row>
    <row r="60" spans="1:8" ht="14.45" customHeight="1" x14ac:dyDescent="0.25">
      <c r="A60" s="680">
        <v>32</v>
      </c>
      <c r="B60" s="680"/>
      <c r="C60" s="680"/>
      <c r="D60" s="368" t="s">
        <v>15</v>
      </c>
      <c r="E60" s="91">
        <f t="shared" ref="E60:G60" si="27">SUM(E61+E66+E73+E83)</f>
        <v>9738</v>
      </c>
      <c r="F60" s="91">
        <f t="shared" si="27"/>
        <v>0</v>
      </c>
      <c r="G60" s="359">
        <f t="shared" si="27"/>
        <v>9738</v>
      </c>
      <c r="H60" s="485">
        <f t="shared" si="1"/>
        <v>100</v>
      </c>
    </row>
    <row r="61" spans="1:8" s="100" customFormat="1" ht="14.45" customHeight="1" x14ac:dyDescent="0.25">
      <c r="A61" s="206">
        <v>321</v>
      </c>
      <c r="B61" s="207"/>
      <c r="C61" s="198"/>
      <c r="D61" s="360" t="s">
        <v>143</v>
      </c>
      <c r="E61" s="47">
        <v>150</v>
      </c>
      <c r="F61" s="47">
        <f t="shared" ref="F61:G61" si="28">SUM(F62:F65)</f>
        <v>0</v>
      </c>
      <c r="G61" s="361">
        <f t="shared" si="28"/>
        <v>150</v>
      </c>
      <c r="H61" s="484">
        <f t="shared" si="1"/>
        <v>100</v>
      </c>
    </row>
    <row r="62" spans="1:8" s="100" customFormat="1" ht="14.45" customHeight="1" x14ac:dyDescent="0.25">
      <c r="A62" s="203">
        <v>3211</v>
      </c>
      <c r="B62" s="204"/>
      <c r="C62" s="205"/>
      <c r="D62" s="362" t="s">
        <v>144</v>
      </c>
      <c r="E62" s="101"/>
      <c r="F62" s="101"/>
      <c r="G62" s="363">
        <v>150</v>
      </c>
      <c r="H62" s="486" t="e">
        <f t="shared" si="1"/>
        <v>#DIV/0!</v>
      </c>
    </row>
    <row r="63" spans="1:8" s="100" customFormat="1" ht="25.15" customHeight="1" x14ac:dyDescent="0.25">
      <c r="A63" s="203">
        <v>3212</v>
      </c>
      <c r="B63" s="204"/>
      <c r="C63" s="205"/>
      <c r="D63" s="362" t="s">
        <v>196</v>
      </c>
      <c r="E63" s="101"/>
      <c r="F63" s="101"/>
      <c r="G63" s="363"/>
      <c r="H63" s="486" t="e">
        <f t="shared" si="1"/>
        <v>#DIV/0!</v>
      </c>
    </row>
    <row r="64" spans="1:8" s="100" customFormat="1" ht="14.45" customHeight="1" x14ac:dyDescent="0.25">
      <c r="A64" s="203">
        <v>3213</v>
      </c>
      <c r="B64" s="204"/>
      <c r="C64" s="205"/>
      <c r="D64" s="362" t="s">
        <v>197</v>
      </c>
      <c r="E64" s="101"/>
      <c r="F64" s="101"/>
      <c r="G64" s="363"/>
      <c r="H64" s="486" t="e">
        <f t="shared" si="1"/>
        <v>#DIV/0!</v>
      </c>
    </row>
    <row r="65" spans="1:8" s="100" customFormat="1" ht="25.9" customHeight="1" x14ac:dyDescent="0.25">
      <c r="A65" s="203">
        <v>3214</v>
      </c>
      <c r="B65" s="204"/>
      <c r="C65" s="205"/>
      <c r="D65" s="362" t="s">
        <v>198</v>
      </c>
      <c r="E65" s="101"/>
      <c r="F65" s="101"/>
      <c r="G65" s="363"/>
      <c r="H65" s="486" t="e">
        <f t="shared" si="1"/>
        <v>#DIV/0!</v>
      </c>
    </row>
    <row r="66" spans="1:8" s="100" customFormat="1" ht="19.899999999999999" customHeight="1" x14ac:dyDescent="0.25">
      <c r="A66" s="206">
        <v>322</v>
      </c>
      <c r="B66" s="207"/>
      <c r="C66" s="198"/>
      <c r="D66" s="360" t="s">
        <v>199</v>
      </c>
      <c r="E66" s="47">
        <v>290</v>
      </c>
      <c r="F66" s="47">
        <f t="shared" ref="F66:G66" si="29">SUM(F67:F72)</f>
        <v>0</v>
      </c>
      <c r="G66" s="361">
        <f t="shared" si="29"/>
        <v>290</v>
      </c>
      <c r="H66" s="484">
        <f t="shared" si="1"/>
        <v>100</v>
      </c>
    </row>
    <row r="67" spans="1:8" s="100" customFormat="1" ht="26.45" customHeight="1" x14ac:dyDescent="0.25">
      <c r="A67" s="203">
        <v>3221</v>
      </c>
      <c r="B67" s="204"/>
      <c r="C67" s="205"/>
      <c r="D67" s="362" t="s">
        <v>200</v>
      </c>
      <c r="E67" s="101"/>
      <c r="F67" s="101"/>
      <c r="G67" s="363"/>
      <c r="H67" s="486" t="e">
        <f t="shared" si="1"/>
        <v>#DIV/0!</v>
      </c>
    </row>
    <row r="68" spans="1:8" s="100" customFormat="1" ht="18" customHeight="1" x14ac:dyDescent="0.25">
      <c r="A68" s="203">
        <v>3222</v>
      </c>
      <c r="B68" s="204"/>
      <c r="C68" s="205"/>
      <c r="D68" s="362" t="s">
        <v>149</v>
      </c>
      <c r="E68" s="101"/>
      <c r="F68" s="101"/>
      <c r="G68" s="363"/>
      <c r="H68" s="486" t="e">
        <f t="shared" si="1"/>
        <v>#DIV/0!</v>
      </c>
    </row>
    <row r="69" spans="1:8" s="100" customFormat="1" ht="18" customHeight="1" x14ac:dyDescent="0.25">
      <c r="A69" s="203">
        <v>3223</v>
      </c>
      <c r="B69" s="204"/>
      <c r="C69" s="205"/>
      <c r="D69" s="362" t="s">
        <v>150</v>
      </c>
      <c r="E69" s="101"/>
      <c r="F69" s="101"/>
      <c r="G69" s="363">
        <v>290</v>
      </c>
      <c r="H69" s="486" t="e">
        <f t="shared" si="1"/>
        <v>#DIV/0!</v>
      </c>
    </row>
    <row r="70" spans="1:8" s="100" customFormat="1" ht="28.15" customHeight="1" x14ac:dyDescent="0.25">
      <c r="A70" s="203">
        <v>3224</v>
      </c>
      <c r="B70" s="204"/>
      <c r="C70" s="205"/>
      <c r="D70" s="362" t="s">
        <v>151</v>
      </c>
      <c r="E70" s="101"/>
      <c r="F70" s="101"/>
      <c r="G70" s="363"/>
      <c r="H70" s="486" t="e">
        <f t="shared" si="1"/>
        <v>#DIV/0!</v>
      </c>
    </row>
    <row r="71" spans="1:8" s="100" customFormat="1" ht="18.600000000000001" customHeight="1" x14ac:dyDescent="0.25">
      <c r="A71" s="203">
        <v>3225</v>
      </c>
      <c r="B71" s="204"/>
      <c r="C71" s="205"/>
      <c r="D71" s="362" t="s">
        <v>201</v>
      </c>
      <c r="E71" s="101"/>
      <c r="F71" s="101"/>
      <c r="G71" s="363"/>
      <c r="H71" s="486" t="e">
        <f t="shared" si="1"/>
        <v>#DIV/0!</v>
      </c>
    </row>
    <row r="72" spans="1:8" s="100" customFormat="1" ht="24.6" customHeight="1" x14ac:dyDescent="0.25">
      <c r="A72" s="203">
        <v>3227</v>
      </c>
      <c r="B72" s="204"/>
      <c r="C72" s="205"/>
      <c r="D72" s="362" t="s">
        <v>153</v>
      </c>
      <c r="E72" s="101"/>
      <c r="F72" s="101"/>
      <c r="G72" s="363"/>
      <c r="H72" s="486" t="e">
        <f t="shared" si="1"/>
        <v>#DIV/0!</v>
      </c>
    </row>
    <row r="73" spans="1:8" s="100" customFormat="1" ht="18.600000000000001" customHeight="1" x14ac:dyDescent="0.25">
      <c r="A73" s="221">
        <v>323</v>
      </c>
      <c r="B73" s="190"/>
      <c r="C73" s="191"/>
      <c r="D73" s="360" t="s">
        <v>154</v>
      </c>
      <c r="E73" s="47">
        <v>9298</v>
      </c>
      <c r="F73" s="47">
        <f t="shared" ref="F73:G73" si="30">SUM(F74:F82)</f>
        <v>0</v>
      </c>
      <c r="G73" s="361">
        <f t="shared" si="30"/>
        <v>9298</v>
      </c>
      <c r="H73" s="484">
        <f t="shared" si="1"/>
        <v>100</v>
      </c>
    </row>
    <row r="74" spans="1:8" s="100" customFormat="1" ht="18.600000000000001" customHeight="1" x14ac:dyDescent="0.25">
      <c r="A74" s="219">
        <v>3231</v>
      </c>
      <c r="B74" s="189"/>
      <c r="C74" s="220"/>
      <c r="D74" s="371" t="s">
        <v>203</v>
      </c>
      <c r="E74" s="101"/>
      <c r="F74" s="101"/>
      <c r="G74" s="363">
        <v>9082.3700000000008</v>
      </c>
      <c r="H74" s="486" t="e">
        <f t="shared" si="1"/>
        <v>#DIV/0!</v>
      </c>
    </row>
    <row r="75" spans="1:8" s="100" customFormat="1" ht="28.15" customHeight="1" x14ac:dyDescent="0.25">
      <c r="A75" s="203">
        <v>3232</v>
      </c>
      <c r="B75" s="204"/>
      <c r="C75" s="205"/>
      <c r="D75" s="362" t="s">
        <v>156</v>
      </c>
      <c r="E75" s="101"/>
      <c r="F75" s="101"/>
      <c r="G75" s="363"/>
      <c r="H75" s="486" t="e">
        <f t="shared" si="1"/>
        <v>#DIV/0!</v>
      </c>
    </row>
    <row r="76" spans="1:8" s="100" customFormat="1" ht="18.600000000000001" customHeight="1" x14ac:dyDescent="0.25">
      <c r="A76" s="203">
        <v>3233</v>
      </c>
      <c r="B76" s="204"/>
      <c r="C76" s="205"/>
      <c r="D76" s="362" t="s">
        <v>204</v>
      </c>
      <c r="E76" s="101"/>
      <c r="F76" s="101"/>
      <c r="G76" s="363"/>
      <c r="H76" s="486" t="e">
        <f t="shared" si="1"/>
        <v>#DIV/0!</v>
      </c>
    </row>
    <row r="77" spans="1:8" s="100" customFormat="1" ht="18.600000000000001" customHeight="1" x14ac:dyDescent="0.25">
      <c r="A77" s="203">
        <v>3234</v>
      </c>
      <c r="B77" s="204"/>
      <c r="C77" s="205"/>
      <c r="D77" s="362" t="s">
        <v>158</v>
      </c>
      <c r="E77" s="101"/>
      <c r="F77" s="101"/>
      <c r="G77" s="363">
        <v>215.63</v>
      </c>
      <c r="H77" s="486" t="e">
        <f t="shared" si="1"/>
        <v>#DIV/0!</v>
      </c>
    </row>
    <row r="78" spans="1:8" s="100" customFormat="1" ht="18.600000000000001" customHeight="1" x14ac:dyDescent="0.25">
      <c r="A78" s="203">
        <v>3235</v>
      </c>
      <c r="B78" s="204"/>
      <c r="C78" s="205"/>
      <c r="D78" s="362" t="s">
        <v>159</v>
      </c>
      <c r="E78" s="101"/>
      <c r="F78" s="101"/>
      <c r="G78" s="363"/>
      <c r="H78" s="486" t="e">
        <f t="shared" si="1"/>
        <v>#DIV/0!</v>
      </c>
    </row>
    <row r="79" spans="1:8" s="100" customFormat="1" ht="18.600000000000001" customHeight="1" x14ac:dyDescent="0.25">
      <c r="A79" s="203">
        <v>3236</v>
      </c>
      <c r="B79" s="204"/>
      <c r="C79" s="205"/>
      <c r="D79" s="372" t="s">
        <v>205</v>
      </c>
      <c r="E79" s="101"/>
      <c r="F79" s="101"/>
      <c r="G79" s="363"/>
      <c r="H79" s="486" t="e">
        <f t="shared" si="1"/>
        <v>#DIV/0!</v>
      </c>
    </row>
    <row r="80" spans="1:8" s="100" customFormat="1" ht="18.600000000000001" customHeight="1" x14ac:dyDescent="0.25">
      <c r="A80" s="203">
        <v>3237</v>
      </c>
      <c r="B80" s="204"/>
      <c r="C80" s="205"/>
      <c r="D80" s="372" t="s">
        <v>206</v>
      </c>
      <c r="E80" s="101"/>
      <c r="F80" s="101"/>
      <c r="G80" s="363"/>
      <c r="H80" s="486" t="e">
        <f t="shared" si="1"/>
        <v>#DIV/0!</v>
      </c>
    </row>
    <row r="81" spans="1:8" s="100" customFormat="1" ht="18.600000000000001" customHeight="1" x14ac:dyDescent="0.25">
      <c r="A81" s="203">
        <v>3238</v>
      </c>
      <c r="B81" s="204"/>
      <c r="C81" s="205"/>
      <c r="D81" s="372" t="s">
        <v>162</v>
      </c>
      <c r="E81" s="101"/>
      <c r="F81" s="101"/>
      <c r="G81" s="363"/>
      <c r="H81" s="486" t="e">
        <f t="shared" si="1"/>
        <v>#DIV/0!</v>
      </c>
    </row>
    <row r="82" spans="1:8" s="100" customFormat="1" ht="18.600000000000001" customHeight="1" x14ac:dyDescent="0.25">
      <c r="A82" s="203">
        <v>3239</v>
      </c>
      <c r="B82" s="204"/>
      <c r="C82" s="205"/>
      <c r="D82" s="372" t="s">
        <v>163</v>
      </c>
      <c r="E82" s="101"/>
      <c r="F82" s="101"/>
      <c r="G82" s="363"/>
      <c r="H82" s="486" t="e">
        <f t="shared" si="1"/>
        <v>#DIV/0!</v>
      </c>
    </row>
    <row r="83" spans="1:8" s="100" customFormat="1" ht="26.45" customHeight="1" x14ac:dyDescent="0.25">
      <c r="A83" s="226">
        <v>329</v>
      </c>
      <c r="B83" s="227"/>
      <c r="C83" s="228"/>
      <c r="D83" s="373" t="s">
        <v>164</v>
      </c>
      <c r="E83" s="229">
        <f t="shared" ref="E83:G83" si="31">SUM(E84:E88)</f>
        <v>0</v>
      </c>
      <c r="F83" s="229">
        <f t="shared" si="31"/>
        <v>0</v>
      </c>
      <c r="G83" s="374">
        <f t="shared" si="31"/>
        <v>0</v>
      </c>
      <c r="H83" s="484" t="e">
        <f t="shared" si="1"/>
        <v>#DIV/0!</v>
      </c>
    </row>
    <row r="84" spans="1:8" s="100" customFormat="1" ht="16.899999999999999" customHeight="1" x14ac:dyDescent="0.25">
      <c r="A84" s="222">
        <v>3292</v>
      </c>
      <c r="B84" s="223"/>
      <c r="C84" s="224"/>
      <c r="D84" s="375" t="s">
        <v>166</v>
      </c>
      <c r="E84" s="225"/>
      <c r="F84" s="225"/>
      <c r="G84" s="376"/>
      <c r="H84" s="486" t="e">
        <f t="shared" si="1"/>
        <v>#DIV/0!</v>
      </c>
    </row>
    <row r="85" spans="1:8" s="100" customFormat="1" ht="15" customHeight="1" x14ac:dyDescent="0.25">
      <c r="A85" s="222">
        <v>3294</v>
      </c>
      <c r="B85" s="223"/>
      <c r="C85" s="224"/>
      <c r="D85" s="375" t="s">
        <v>207</v>
      </c>
      <c r="E85" s="225"/>
      <c r="F85" s="225"/>
      <c r="G85" s="376"/>
      <c r="H85" s="486" t="e">
        <f t="shared" si="1"/>
        <v>#DIV/0!</v>
      </c>
    </row>
    <row r="86" spans="1:8" s="100" customFormat="1" ht="16.149999999999999" customHeight="1" x14ac:dyDescent="0.25">
      <c r="A86" s="222">
        <v>3295</v>
      </c>
      <c r="B86" s="223"/>
      <c r="C86" s="224"/>
      <c r="D86" s="375" t="s">
        <v>169</v>
      </c>
      <c r="E86" s="225"/>
      <c r="F86" s="225"/>
      <c r="G86" s="376"/>
      <c r="H86" s="486" t="e">
        <f t="shared" si="1"/>
        <v>#DIV/0!</v>
      </c>
    </row>
    <row r="87" spans="1:8" s="100" customFormat="1" ht="16.149999999999999" customHeight="1" x14ac:dyDescent="0.25">
      <c r="A87" s="222">
        <v>3296</v>
      </c>
      <c r="B87" s="223"/>
      <c r="C87" s="224"/>
      <c r="D87" s="375" t="s">
        <v>170</v>
      </c>
      <c r="E87" s="225"/>
      <c r="F87" s="225"/>
      <c r="G87" s="376"/>
      <c r="H87" s="486" t="e">
        <f t="shared" si="1"/>
        <v>#DIV/0!</v>
      </c>
    </row>
    <row r="88" spans="1:8" s="100" customFormat="1" ht="28.15" customHeight="1" x14ac:dyDescent="0.25">
      <c r="A88" s="222">
        <v>3299</v>
      </c>
      <c r="B88" s="223"/>
      <c r="C88" s="224"/>
      <c r="D88" s="375" t="s">
        <v>164</v>
      </c>
      <c r="E88" s="225"/>
      <c r="F88" s="225"/>
      <c r="G88" s="376"/>
      <c r="H88" s="486" t="e">
        <f t="shared" si="1"/>
        <v>#DIV/0!</v>
      </c>
    </row>
    <row r="89" spans="1:8" ht="18.600000000000001" customHeight="1" x14ac:dyDescent="0.25">
      <c r="A89" s="184">
        <v>34</v>
      </c>
      <c r="B89" s="185"/>
      <c r="C89" s="186"/>
      <c r="D89" s="358" t="s">
        <v>66</v>
      </c>
      <c r="E89" s="91">
        <f t="shared" ref="E89:G89" si="32">SUM(E90)</f>
        <v>0</v>
      </c>
      <c r="F89" s="91">
        <f t="shared" si="32"/>
        <v>0</v>
      </c>
      <c r="G89" s="359">
        <f t="shared" si="32"/>
        <v>0</v>
      </c>
      <c r="H89" s="485" t="e">
        <f t="shared" si="1"/>
        <v>#DIV/0!</v>
      </c>
    </row>
    <row r="90" spans="1:8" s="100" customFormat="1" ht="18.600000000000001" customHeight="1" x14ac:dyDescent="0.25">
      <c r="A90" s="230">
        <v>343</v>
      </c>
      <c r="B90" s="199"/>
      <c r="C90" s="200"/>
      <c r="D90" s="360" t="s">
        <v>188</v>
      </c>
      <c r="E90" s="47">
        <f t="shared" ref="E90:G90" si="33">SUM(E91+E92)</f>
        <v>0</v>
      </c>
      <c r="F90" s="47">
        <f t="shared" si="33"/>
        <v>0</v>
      </c>
      <c r="G90" s="361">
        <f t="shared" si="33"/>
        <v>0</v>
      </c>
      <c r="H90" s="484" t="e">
        <f t="shared" si="1"/>
        <v>#DIV/0!</v>
      </c>
    </row>
    <row r="91" spans="1:8" s="100" customFormat="1" ht="27.6" customHeight="1" x14ac:dyDescent="0.25">
      <c r="A91" s="231">
        <v>3431</v>
      </c>
      <c r="B91" s="232"/>
      <c r="C91" s="233"/>
      <c r="D91" s="362" t="s">
        <v>171</v>
      </c>
      <c r="E91" s="101"/>
      <c r="F91" s="101"/>
      <c r="G91" s="363"/>
      <c r="H91" s="486" t="e">
        <f t="shared" si="1"/>
        <v>#DIV/0!</v>
      </c>
    </row>
    <row r="92" spans="1:8" s="100" customFormat="1" ht="18.600000000000001" customHeight="1" x14ac:dyDescent="0.25">
      <c r="A92" s="231">
        <v>3433</v>
      </c>
      <c r="B92" s="232"/>
      <c r="C92" s="233"/>
      <c r="D92" s="362" t="s">
        <v>173</v>
      </c>
      <c r="E92" s="101"/>
      <c r="F92" s="101"/>
      <c r="G92" s="363"/>
      <c r="H92" s="486" t="e">
        <f t="shared" ref="H92:H155" si="34">G92/E92*100</f>
        <v>#DIV/0!</v>
      </c>
    </row>
    <row r="93" spans="1:8" s="100" customFormat="1" ht="18.600000000000001" customHeight="1" x14ac:dyDescent="0.25">
      <c r="A93" s="606" t="s">
        <v>65</v>
      </c>
      <c r="B93" s="606"/>
      <c r="C93" s="606"/>
      <c r="D93" s="370" t="s">
        <v>67</v>
      </c>
      <c r="E93" s="208">
        <f t="shared" ref="E93:G93" si="35">SUM(E94)</f>
        <v>86000</v>
      </c>
      <c r="F93" s="208">
        <f t="shared" si="35"/>
        <v>0</v>
      </c>
      <c r="G93" s="355">
        <f t="shared" si="35"/>
        <v>85999.999999999985</v>
      </c>
      <c r="H93" s="482">
        <f t="shared" si="34"/>
        <v>99.999999999999972</v>
      </c>
    </row>
    <row r="94" spans="1:8" s="100" customFormat="1" ht="18.600000000000001" customHeight="1" x14ac:dyDescent="0.25">
      <c r="A94" s="683">
        <v>3</v>
      </c>
      <c r="B94" s="683"/>
      <c r="C94" s="683"/>
      <c r="D94" s="356" t="s">
        <v>6</v>
      </c>
      <c r="E94" s="174">
        <f>SUM(E95+E127)</f>
        <v>86000</v>
      </c>
      <c r="F94" s="174">
        <f>SUM(F95+F127)</f>
        <v>0</v>
      </c>
      <c r="G94" s="357">
        <f>SUM(G95+G127)</f>
        <v>85999.999999999985</v>
      </c>
      <c r="H94" s="483">
        <f t="shared" si="34"/>
        <v>99.999999999999972</v>
      </c>
    </row>
    <row r="95" spans="1:8" s="100" customFormat="1" ht="18.600000000000001" customHeight="1" x14ac:dyDescent="0.25">
      <c r="A95" s="680">
        <v>32</v>
      </c>
      <c r="B95" s="680"/>
      <c r="C95" s="680"/>
      <c r="D95" s="368" t="s">
        <v>15</v>
      </c>
      <c r="E95" s="91">
        <f>SUM(E96+E101+E108+E120+E118)</f>
        <v>85415</v>
      </c>
      <c r="F95" s="91">
        <f>SUM(F96+F101+F108+F120+F118)</f>
        <v>0</v>
      </c>
      <c r="G95" s="359">
        <f>SUM(G96+G101+G108+G120+G118)</f>
        <v>85364.909999999989</v>
      </c>
      <c r="H95" s="485">
        <f t="shared" si="34"/>
        <v>99.941356904524952</v>
      </c>
    </row>
    <row r="96" spans="1:8" s="100" customFormat="1" ht="18.600000000000001" customHeight="1" x14ac:dyDescent="0.25">
      <c r="A96" s="206">
        <v>321</v>
      </c>
      <c r="B96" s="207"/>
      <c r="C96" s="198"/>
      <c r="D96" s="360" t="s">
        <v>143</v>
      </c>
      <c r="E96" s="47">
        <v>5570</v>
      </c>
      <c r="F96" s="47">
        <f t="shared" ref="F96:G96" si="36">SUM(F97:F100)</f>
        <v>0</v>
      </c>
      <c r="G96" s="361">
        <f t="shared" si="36"/>
        <v>5828.16</v>
      </c>
      <c r="H96" s="484">
        <f t="shared" si="34"/>
        <v>104.63482944344705</v>
      </c>
    </row>
    <row r="97" spans="1:8" s="100" customFormat="1" ht="18.600000000000001" customHeight="1" x14ac:dyDescent="0.25">
      <c r="A97" s="203">
        <v>3211</v>
      </c>
      <c r="B97" s="204"/>
      <c r="C97" s="205"/>
      <c r="D97" s="362" t="s">
        <v>144</v>
      </c>
      <c r="E97" s="101"/>
      <c r="F97" s="101"/>
      <c r="G97" s="363">
        <v>4478.16</v>
      </c>
      <c r="H97" s="486" t="e">
        <f t="shared" si="34"/>
        <v>#DIV/0!</v>
      </c>
    </row>
    <row r="98" spans="1:8" s="100" customFormat="1" ht="25.15" customHeight="1" x14ac:dyDescent="0.25">
      <c r="A98" s="203">
        <v>3212</v>
      </c>
      <c r="B98" s="204"/>
      <c r="C98" s="205"/>
      <c r="D98" s="362" t="s">
        <v>196</v>
      </c>
      <c r="E98" s="101"/>
      <c r="F98" s="101"/>
      <c r="G98" s="363"/>
      <c r="H98" s="486" t="e">
        <f t="shared" si="34"/>
        <v>#DIV/0!</v>
      </c>
    </row>
    <row r="99" spans="1:8" s="100" customFormat="1" ht="18.600000000000001" customHeight="1" x14ac:dyDescent="0.25">
      <c r="A99" s="203">
        <v>3213</v>
      </c>
      <c r="B99" s="204"/>
      <c r="C99" s="205"/>
      <c r="D99" s="362" t="s">
        <v>197</v>
      </c>
      <c r="E99" s="101"/>
      <c r="F99" s="101"/>
      <c r="G99" s="363">
        <v>1250</v>
      </c>
      <c r="H99" s="486" t="e">
        <f t="shared" si="34"/>
        <v>#DIV/0!</v>
      </c>
    </row>
    <row r="100" spans="1:8" ht="26.45" customHeight="1" x14ac:dyDescent="0.25">
      <c r="A100" s="203">
        <v>3214</v>
      </c>
      <c r="B100" s="204"/>
      <c r="C100" s="205"/>
      <c r="D100" s="362" t="s">
        <v>198</v>
      </c>
      <c r="E100" s="101"/>
      <c r="F100" s="101"/>
      <c r="G100" s="363">
        <v>100</v>
      </c>
      <c r="H100" s="486" t="e">
        <f t="shared" si="34"/>
        <v>#DIV/0!</v>
      </c>
    </row>
    <row r="101" spans="1:8" ht="38.25" customHeight="1" x14ac:dyDescent="0.25">
      <c r="A101" s="206">
        <v>322</v>
      </c>
      <c r="B101" s="207"/>
      <c r="C101" s="198"/>
      <c r="D101" s="360" t="s">
        <v>199</v>
      </c>
      <c r="E101" s="47">
        <v>25994</v>
      </c>
      <c r="F101" s="47">
        <f t="shared" ref="F101:G101" si="37">SUM(F102:F107)</f>
        <v>0</v>
      </c>
      <c r="G101" s="361">
        <f t="shared" si="37"/>
        <v>25778.17</v>
      </c>
      <c r="H101" s="484">
        <f t="shared" si="34"/>
        <v>99.169693006078319</v>
      </c>
    </row>
    <row r="102" spans="1:8" ht="19.899999999999999" customHeight="1" x14ac:dyDescent="0.25">
      <c r="A102" s="203">
        <v>3221</v>
      </c>
      <c r="B102" s="204"/>
      <c r="C102" s="205"/>
      <c r="D102" s="362" t="s">
        <v>200</v>
      </c>
      <c r="E102" s="101"/>
      <c r="F102" s="101"/>
      <c r="G102" s="363">
        <v>5165.3</v>
      </c>
      <c r="H102" s="486" t="e">
        <f t="shared" si="34"/>
        <v>#DIV/0!</v>
      </c>
    </row>
    <row r="103" spans="1:8" x14ac:dyDescent="0.25">
      <c r="A103" s="203">
        <v>3222</v>
      </c>
      <c r="B103" s="204"/>
      <c r="C103" s="205"/>
      <c r="D103" s="362" t="s">
        <v>149</v>
      </c>
      <c r="E103" s="101"/>
      <c r="F103" s="101"/>
      <c r="G103" s="363"/>
      <c r="H103" s="486" t="e">
        <f t="shared" si="34"/>
        <v>#DIV/0!</v>
      </c>
    </row>
    <row r="104" spans="1:8" ht="33" customHeight="1" x14ac:dyDescent="0.25">
      <c r="A104" s="203">
        <v>3223</v>
      </c>
      <c r="B104" s="204"/>
      <c r="C104" s="205"/>
      <c r="D104" s="362" t="s">
        <v>150</v>
      </c>
      <c r="E104" s="101"/>
      <c r="F104" s="101"/>
      <c r="G104" s="363">
        <v>18322.05</v>
      </c>
      <c r="H104" s="486" t="e">
        <f t="shared" si="34"/>
        <v>#DIV/0!</v>
      </c>
    </row>
    <row r="105" spans="1:8" ht="33" customHeight="1" x14ac:dyDescent="0.25">
      <c r="A105" s="203">
        <v>3224</v>
      </c>
      <c r="B105" s="204"/>
      <c r="C105" s="205"/>
      <c r="D105" s="362" t="s">
        <v>151</v>
      </c>
      <c r="E105" s="101"/>
      <c r="F105" s="101"/>
      <c r="G105" s="363">
        <v>1641.73</v>
      </c>
      <c r="H105" s="486" t="e">
        <f t="shared" si="34"/>
        <v>#DIV/0!</v>
      </c>
    </row>
    <row r="106" spans="1:8" ht="14.45" customHeight="1" x14ac:dyDescent="0.25">
      <c r="A106" s="203">
        <v>3225</v>
      </c>
      <c r="B106" s="204"/>
      <c r="C106" s="205"/>
      <c r="D106" s="362" t="s">
        <v>201</v>
      </c>
      <c r="E106" s="101"/>
      <c r="F106" s="101"/>
      <c r="G106" s="363">
        <v>649.09</v>
      </c>
      <c r="H106" s="486" t="e">
        <f t="shared" si="34"/>
        <v>#DIV/0!</v>
      </c>
    </row>
    <row r="107" spans="1:8" ht="26.45" customHeight="1" x14ac:dyDescent="0.25">
      <c r="A107" s="203">
        <v>3227</v>
      </c>
      <c r="B107" s="204"/>
      <c r="C107" s="205"/>
      <c r="D107" s="362" t="s">
        <v>153</v>
      </c>
      <c r="E107" s="101"/>
      <c r="F107" s="101"/>
      <c r="G107" s="363"/>
      <c r="H107" s="486" t="e">
        <f t="shared" si="34"/>
        <v>#DIV/0!</v>
      </c>
    </row>
    <row r="108" spans="1:8" ht="14.45" customHeight="1" x14ac:dyDescent="0.25">
      <c r="A108" s="291">
        <v>323</v>
      </c>
      <c r="B108" s="292"/>
      <c r="C108" s="293"/>
      <c r="D108" s="360" t="s">
        <v>154</v>
      </c>
      <c r="E108" s="47">
        <v>53008</v>
      </c>
      <c r="F108" s="47">
        <f t="shared" ref="F108:G108" si="38">SUM(F109:F117)</f>
        <v>0</v>
      </c>
      <c r="G108" s="361">
        <f t="shared" si="38"/>
        <v>52721.32</v>
      </c>
      <c r="H108" s="484">
        <f t="shared" si="34"/>
        <v>99.459175973437979</v>
      </c>
    </row>
    <row r="109" spans="1:8" ht="23.45" customHeight="1" x14ac:dyDescent="0.25">
      <c r="A109" s="219">
        <v>3231</v>
      </c>
      <c r="B109" s="189"/>
      <c r="C109" s="220"/>
      <c r="D109" s="371" t="s">
        <v>203</v>
      </c>
      <c r="E109" s="101"/>
      <c r="F109" s="101"/>
      <c r="G109" s="363">
        <v>35860.68</v>
      </c>
      <c r="H109" s="486" t="e">
        <f t="shared" si="34"/>
        <v>#DIV/0!</v>
      </c>
    </row>
    <row r="110" spans="1:8" ht="24.75" customHeight="1" x14ac:dyDescent="0.25">
      <c r="A110" s="203">
        <v>3232</v>
      </c>
      <c r="B110" s="204"/>
      <c r="C110" s="205"/>
      <c r="D110" s="362" t="s">
        <v>156</v>
      </c>
      <c r="E110" s="101"/>
      <c r="F110" s="101"/>
      <c r="G110" s="363">
        <v>1965.86</v>
      </c>
      <c r="H110" s="486" t="e">
        <f t="shared" si="34"/>
        <v>#DIV/0!</v>
      </c>
    </row>
    <row r="111" spans="1:8" x14ac:dyDescent="0.25">
      <c r="A111" s="203">
        <v>3233</v>
      </c>
      <c r="B111" s="204"/>
      <c r="C111" s="205"/>
      <c r="D111" s="362" t="s">
        <v>204</v>
      </c>
      <c r="E111" s="101"/>
      <c r="F111" s="101"/>
      <c r="G111" s="363">
        <v>690</v>
      </c>
      <c r="H111" s="486" t="e">
        <f t="shared" si="34"/>
        <v>#DIV/0!</v>
      </c>
    </row>
    <row r="112" spans="1:8" ht="32.450000000000003" customHeight="1" x14ac:dyDescent="0.25">
      <c r="A112" s="203">
        <v>3234</v>
      </c>
      <c r="B112" s="204"/>
      <c r="C112" s="205"/>
      <c r="D112" s="362" t="s">
        <v>158</v>
      </c>
      <c r="E112" s="101"/>
      <c r="F112" s="101"/>
      <c r="G112" s="363">
        <v>11669.53</v>
      </c>
      <c r="H112" s="486" t="e">
        <f t="shared" si="34"/>
        <v>#DIV/0!</v>
      </c>
    </row>
    <row r="113" spans="1:9" ht="32.450000000000003" customHeight="1" x14ac:dyDescent="0.25">
      <c r="A113" s="203">
        <v>3235</v>
      </c>
      <c r="B113" s="204"/>
      <c r="C113" s="205"/>
      <c r="D113" s="362" t="s">
        <v>159</v>
      </c>
      <c r="E113" s="101"/>
      <c r="F113" s="101"/>
      <c r="G113" s="363"/>
      <c r="H113" s="486" t="e">
        <f t="shared" si="34"/>
        <v>#DIV/0!</v>
      </c>
    </row>
    <row r="114" spans="1:9" ht="26.45" customHeight="1" x14ac:dyDescent="0.25">
      <c r="A114" s="203">
        <v>3236</v>
      </c>
      <c r="B114" s="204"/>
      <c r="C114" s="205"/>
      <c r="D114" s="372" t="s">
        <v>205</v>
      </c>
      <c r="E114" s="101"/>
      <c r="F114" s="101"/>
      <c r="G114" s="363"/>
      <c r="H114" s="486" t="e">
        <f t="shared" si="34"/>
        <v>#DIV/0!</v>
      </c>
    </row>
    <row r="115" spans="1:9" ht="14.45" customHeight="1" x14ac:dyDescent="0.25">
      <c r="A115" s="203">
        <v>3237</v>
      </c>
      <c r="B115" s="204"/>
      <c r="C115" s="205"/>
      <c r="D115" s="372" t="s">
        <v>206</v>
      </c>
      <c r="E115" s="101"/>
      <c r="F115" s="101"/>
      <c r="G115" s="363">
        <v>282</v>
      </c>
      <c r="H115" s="486" t="e">
        <f t="shared" si="34"/>
        <v>#DIV/0!</v>
      </c>
    </row>
    <row r="116" spans="1:9" ht="14.45" customHeight="1" x14ac:dyDescent="0.25">
      <c r="A116" s="203">
        <v>3238</v>
      </c>
      <c r="B116" s="204"/>
      <c r="C116" s="205"/>
      <c r="D116" s="372" t="s">
        <v>162</v>
      </c>
      <c r="E116" s="101"/>
      <c r="F116" s="101"/>
      <c r="G116" s="363">
        <v>2115.61</v>
      </c>
      <c r="H116" s="486" t="e">
        <f t="shared" si="34"/>
        <v>#DIV/0!</v>
      </c>
    </row>
    <row r="117" spans="1:9" ht="14.45" customHeight="1" x14ac:dyDescent="0.25">
      <c r="A117" s="203">
        <v>3239</v>
      </c>
      <c r="B117" s="204"/>
      <c r="C117" s="205"/>
      <c r="D117" s="372" t="s">
        <v>163</v>
      </c>
      <c r="E117" s="101"/>
      <c r="F117" s="101"/>
      <c r="G117" s="363">
        <v>137.63999999999999</v>
      </c>
      <c r="H117" s="486" t="e">
        <f t="shared" si="34"/>
        <v>#DIV/0!</v>
      </c>
    </row>
    <row r="118" spans="1:9" s="100" customFormat="1" ht="24" customHeight="1" x14ac:dyDescent="0.25">
      <c r="A118" s="206">
        <v>324</v>
      </c>
      <c r="B118" s="207"/>
      <c r="C118" s="198"/>
      <c r="D118" s="377" t="s">
        <v>209</v>
      </c>
      <c r="E118" s="47">
        <v>120</v>
      </c>
      <c r="F118" s="47">
        <f>F119</f>
        <v>0</v>
      </c>
      <c r="G118" s="361">
        <f>G119</f>
        <v>120</v>
      </c>
      <c r="H118" s="484">
        <f t="shared" si="34"/>
        <v>100</v>
      </c>
    </row>
    <row r="119" spans="1:9" s="100" customFormat="1" ht="24" customHeight="1" x14ac:dyDescent="0.25">
      <c r="A119" s="203">
        <v>3241</v>
      </c>
      <c r="B119" s="204"/>
      <c r="C119" s="205"/>
      <c r="D119" s="377" t="s">
        <v>209</v>
      </c>
      <c r="E119" s="101"/>
      <c r="F119" s="101"/>
      <c r="G119" s="363">
        <v>120</v>
      </c>
      <c r="H119" s="486" t="e">
        <f t="shared" si="34"/>
        <v>#DIV/0!</v>
      </c>
    </row>
    <row r="120" spans="1:9" ht="25.5" x14ac:dyDescent="0.25">
      <c r="A120" s="226">
        <v>329</v>
      </c>
      <c r="B120" s="227"/>
      <c r="C120" s="228"/>
      <c r="D120" s="373" t="s">
        <v>164</v>
      </c>
      <c r="E120" s="229">
        <v>723</v>
      </c>
      <c r="F120" s="229">
        <f t="shared" ref="F120:G120" si="39">SUM(F121:F126)</f>
        <v>0</v>
      </c>
      <c r="G120" s="374">
        <f t="shared" si="39"/>
        <v>917.26</v>
      </c>
      <c r="H120" s="484">
        <f t="shared" si="34"/>
        <v>126.8686030428769</v>
      </c>
    </row>
    <row r="121" spans="1:9" ht="14.45" customHeight="1" x14ac:dyDescent="0.25">
      <c r="A121" s="222">
        <v>3292</v>
      </c>
      <c r="B121" s="223"/>
      <c r="C121" s="224"/>
      <c r="D121" s="375" t="s">
        <v>166</v>
      </c>
      <c r="E121" s="225"/>
      <c r="F121" s="225"/>
      <c r="G121" s="376"/>
      <c r="H121" s="486" t="e">
        <f t="shared" si="34"/>
        <v>#DIV/0!</v>
      </c>
    </row>
    <row r="122" spans="1:9" s="100" customFormat="1" ht="14.45" customHeight="1" x14ac:dyDescent="0.25">
      <c r="A122" s="222">
        <v>3293</v>
      </c>
      <c r="B122" s="223"/>
      <c r="C122" s="224"/>
      <c r="D122" s="375" t="s">
        <v>167</v>
      </c>
      <c r="E122" s="225"/>
      <c r="F122" s="225"/>
      <c r="G122" s="376">
        <v>73.95</v>
      </c>
      <c r="H122" s="486" t="e">
        <f t="shared" si="34"/>
        <v>#DIV/0!</v>
      </c>
    </row>
    <row r="123" spans="1:9" ht="21.6" customHeight="1" x14ac:dyDescent="0.25">
      <c r="A123" s="222">
        <v>3294</v>
      </c>
      <c r="B123" s="223"/>
      <c r="C123" s="224"/>
      <c r="D123" s="375" t="s">
        <v>207</v>
      </c>
      <c r="E123" s="225"/>
      <c r="F123" s="225"/>
      <c r="G123" s="376">
        <v>249</v>
      </c>
      <c r="H123" s="486" t="e">
        <f t="shared" si="34"/>
        <v>#DIV/0!</v>
      </c>
    </row>
    <row r="124" spans="1:9" ht="18.600000000000001" customHeight="1" x14ac:dyDescent="0.25">
      <c r="A124" s="222">
        <v>3295</v>
      </c>
      <c r="B124" s="223"/>
      <c r="C124" s="224"/>
      <c r="D124" s="375" t="s">
        <v>169</v>
      </c>
      <c r="E124" s="225"/>
      <c r="F124" s="225"/>
      <c r="G124" s="376">
        <v>327.58999999999997</v>
      </c>
      <c r="H124" s="486" t="e">
        <f t="shared" si="34"/>
        <v>#DIV/0!</v>
      </c>
    </row>
    <row r="125" spans="1:9" x14ac:dyDescent="0.25">
      <c r="A125" s="222">
        <v>3296</v>
      </c>
      <c r="B125" s="223"/>
      <c r="C125" s="224"/>
      <c r="D125" s="375" t="s">
        <v>170</v>
      </c>
      <c r="E125" s="225"/>
      <c r="F125" s="225"/>
      <c r="G125" s="376"/>
      <c r="H125" s="486" t="e">
        <f t="shared" si="34"/>
        <v>#DIV/0!</v>
      </c>
    </row>
    <row r="126" spans="1:9" ht="27.6" customHeight="1" x14ac:dyDescent="0.25">
      <c r="A126" s="222">
        <v>3299</v>
      </c>
      <c r="B126" s="223"/>
      <c r="C126" s="224"/>
      <c r="D126" s="375" t="s">
        <v>164</v>
      </c>
      <c r="E126" s="225"/>
      <c r="F126" s="225"/>
      <c r="G126" s="376">
        <v>266.72000000000003</v>
      </c>
      <c r="H126" s="486" t="e">
        <f t="shared" si="34"/>
        <v>#DIV/0!</v>
      </c>
      <c r="I126" s="81"/>
    </row>
    <row r="127" spans="1:9" ht="14.45" customHeight="1" x14ac:dyDescent="0.25">
      <c r="A127" s="184">
        <v>34</v>
      </c>
      <c r="B127" s="185"/>
      <c r="C127" s="186"/>
      <c r="D127" s="358" t="s">
        <v>66</v>
      </c>
      <c r="E127" s="91">
        <f t="shared" ref="E127:G127" si="40">SUM(E128)</f>
        <v>585</v>
      </c>
      <c r="F127" s="91">
        <f t="shared" si="40"/>
        <v>0</v>
      </c>
      <c r="G127" s="359">
        <f t="shared" si="40"/>
        <v>635.09</v>
      </c>
      <c r="H127" s="485">
        <f t="shared" si="34"/>
        <v>108.56239316239318</v>
      </c>
    </row>
    <row r="128" spans="1:9" ht="26.45" customHeight="1" x14ac:dyDescent="0.25">
      <c r="A128" s="230">
        <v>343</v>
      </c>
      <c r="B128" s="199"/>
      <c r="C128" s="200"/>
      <c r="D128" s="360" t="s">
        <v>188</v>
      </c>
      <c r="E128" s="47">
        <v>585</v>
      </c>
      <c r="F128" s="47">
        <f t="shared" ref="F128:G128" si="41">SUM(F129+F130)</f>
        <v>0</v>
      </c>
      <c r="G128" s="361">
        <f t="shared" si="41"/>
        <v>635.09</v>
      </c>
      <c r="H128" s="484">
        <f t="shared" si="34"/>
        <v>108.56239316239318</v>
      </c>
    </row>
    <row r="129" spans="1:10" ht="30.6" customHeight="1" x14ac:dyDescent="0.25">
      <c r="A129" s="231">
        <v>3431</v>
      </c>
      <c r="B129" s="232"/>
      <c r="C129" s="233"/>
      <c r="D129" s="362" t="s">
        <v>171</v>
      </c>
      <c r="E129" s="101"/>
      <c r="F129" s="101"/>
      <c r="G129" s="363">
        <v>635.09</v>
      </c>
      <c r="H129" s="486" t="e">
        <f t="shared" si="34"/>
        <v>#DIV/0!</v>
      </c>
    </row>
    <row r="130" spans="1:10" ht="31.9" customHeight="1" x14ac:dyDescent="0.25">
      <c r="A130" s="231">
        <v>3433</v>
      </c>
      <c r="B130" s="232"/>
      <c r="C130" s="233"/>
      <c r="D130" s="362" t="s">
        <v>173</v>
      </c>
      <c r="E130" s="101"/>
      <c r="F130" s="101"/>
      <c r="G130" s="363"/>
      <c r="H130" s="486" t="e">
        <f t="shared" si="34"/>
        <v>#DIV/0!</v>
      </c>
    </row>
    <row r="131" spans="1:10" s="100" customFormat="1" ht="31.9" customHeight="1" x14ac:dyDescent="0.25">
      <c r="A131" s="606" t="s">
        <v>68</v>
      </c>
      <c r="B131" s="606"/>
      <c r="C131" s="606"/>
      <c r="D131" s="370" t="s">
        <v>86</v>
      </c>
      <c r="E131" s="208">
        <f>SUM(E132+E169+E176)</f>
        <v>1432619</v>
      </c>
      <c r="F131" s="208">
        <f>SUM(F132+F169+F176)</f>
        <v>0</v>
      </c>
      <c r="G131" s="355">
        <f>SUM(G132+G169+G176)</f>
        <v>1413005.8</v>
      </c>
      <c r="H131" s="482">
        <f t="shared" si="34"/>
        <v>98.630954915438096</v>
      </c>
      <c r="J131" s="505"/>
    </row>
    <row r="132" spans="1:10" ht="18.600000000000001" customHeight="1" x14ac:dyDescent="0.25">
      <c r="A132" s="607">
        <v>3</v>
      </c>
      <c r="B132" s="607"/>
      <c r="C132" s="607"/>
      <c r="D132" s="356" t="s">
        <v>6</v>
      </c>
      <c r="E132" s="174">
        <f>SUM(E133+E142+E166)</f>
        <v>1424259</v>
      </c>
      <c r="F132" s="174">
        <f>SUM(F133+F142+F166)</f>
        <v>0</v>
      </c>
      <c r="G132" s="357">
        <f>SUM(G133+G142+G166)</f>
        <v>1413005.8</v>
      </c>
      <c r="H132" s="483">
        <f t="shared" si="34"/>
        <v>99.209890897652755</v>
      </c>
    </row>
    <row r="133" spans="1:10" s="100" customFormat="1" ht="18.600000000000001" customHeight="1" x14ac:dyDescent="0.25">
      <c r="A133" s="608">
        <v>31</v>
      </c>
      <c r="B133" s="609"/>
      <c r="C133" s="610"/>
      <c r="D133" s="358" t="s">
        <v>7</v>
      </c>
      <c r="E133" s="91">
        <f>E134+E138+E140</f>
        <v>1340418</v>
      </c>
      <c r="F133" s="91">
        <f>SUM(F134+F143+F147+F153+F167)</f>
        <v>0</v>
      </c>
      <c r="G133" s="359">
        <f>SUM(G134+G138+G140)</f>
        <v>1335559.44</v>
      </c>
      <c r="H133" s="485">
        <f t="shared" si="34"/>
        <v>99.637533963286074</v>
      </c>
    </row>
    <row r="134" spans="1:10" s="100" customFormat="1" ht="18.600000000000001" customHeight="1" x14ac:dyDescent="0.25">
      <c r="A134" s="195">
        <v>311</v>
      </c>
      <c r="B134" s="196"/>
      <c r="C134" s="187"/>
      <c r="D134" s="360" t="s">
        <v>193</v>
      </c>
      <c r="E134" s="47">
        <v>1117938</v>
      </c>
      <c r="F134" s="47">
        <f t="shared" ref="F134:G134" si="42">SUM(F135:F137)</f>
        <v>0</v>
      </c>
      <c r="G134" s="361">
        <f t="shared" si="42"/>
        <v>1113993.83</v>
      </c>
      <c r="H134" s="484">
        <f t="shared" si="34"/>
        <v>99.64719242033101</v>
      </c>
    </row>
    <row r="135" spans="1:10" s="100" customFormat="1" ht="18.600000000000001" customHeight="1" x14ac:dyDescent="0.25">
      <c r="A135" s="197">
        <v>3111</v>
      </c>
      <c r="B135" s="86"/>
      <c r="C135" s="188"/>
      <c r="D135" s="362" t="s">
        <v>137</v>
      </c>
      <c r="E135" s="101"/>
      <c r="F135" s="101"/>
      <c r="G135" s="363">
        <v>1062419.6000000001</v>
      </c>
      <c r="H135" s="486" t="e">
        <f t="shared" si="34"/>
        <v>#DIV/0!</v>
      </c>
    </row>
    <row r="136" spans="1:10" s="100" customFormat="1" ht="18.600000000000001" customHeight="1" x14ac:dyDescent="0.25">
      <c r="A136" s="197">
        <v>3113</v>
      </c>
      <c r="B136" s="86"/>
      <c r="C136" s="188"/>
      <c r="D136" s="362" t="s">
        <v>138</v>
      </c>
      <c r="E136" s="101"/>
      <c r="F136" s="101"/>
      <c r="G136" s="363">
        <v>44198.58</v>
      </c>
      <c r="H136" s="486" t="e">
        <f t="shared" si="34"/>
        <v>#DIV/0!</v>
      </c>
    </row>
    <row r="137" spans="1:10" s="100" customFormat="1" ht="18.600000000000001" customHeight="1" x14ac:dyDescent="0.25">
      <c r="A137" s="197">
        <v>3114</v>
      </c>
      <c r="B137" s="86"/>
      <c r="C137" s="188"/>
      <c r="D137" s="362" t="s">
        <v>191</v>
      </c>
      <c r="E137" s="101"/>
      <c r="F137" s="101"/>
      <c r="G137" s="363">
        <v>7375.65</v>
      </c>
      <c r="H137" s="486" t="e">
        <f t="shared" si="34"/>
        <v>#DIV/0!</v>
      </c>
    </row>
    <row r="138" spans="1:10" s="100" customFormat="1" ht="18.600000000000001" customHeight="1" x14ac:dyDescent="0.25">
      <c r="A138" s="195">
        <v>312</v>
      </c>
      <c r="B138" s="196"/>
      <c r="C138" s="187"/>
      <c r="D138" s="360" t="s">
        <v>139</v>
      </c>
      <c r="E138" s="47">
        <v>42590</v>
      </c>
      <c r="F138" s="47">
        <f t="shared" ref="F138:G138" si="43">SUM(F139)</f>
        <v>0</v>
      </c>
      <c r="G138" s="361">
        <f t="shared" si="43"/>
        <v>41574</v>
      </c>
      <c r="H138" s="484">
        <f t="shared" si="34"/>
        <v>97.614463489081942</v>
      </c>
    </row>
    <row r="139" spans="1:10" s="100" customFormat="1" ht="18.600000000000001" customHeight="1" x14ac:dyDescent="0.25">
      <c r="A139" s="197">
        <v>3121</v>
      </c>
      <c r="B139" s="86"/>
      <c r="C139" s="188"/>
      <c r="D139" s="362" t="s">
        <v>139</v>
      </c>
      <c r="E139" s="101"/>
      <c r="F139" s="101"/>
      <c r="G139" s="363">
        <v>41574</v>
      </c>
      <c r="H139" s="486" t="e">
        <f t="shared" si="34"/>
        <v>#DIV/0!</v>
      </c>
    </row>
    <row r="140" spans="1:10" s="100" customFormat="1" ht="18.600000000000001" customHeight="1" x14ac:dyDescent="0.25">
      <c r="A140" s="195">
        <v>313</v>
      </c>
      <c r="B140" s="196"/>
      <c r="C140" s="187"/>
      <c r="D140" s="360" t="s">
        <v>140</v>
      </c>
      <c r="E140" s="47">
        <v>179890</v>
      </c>
      <c r="F140" s="47">
        <f t="shared" ref="F140:G140" si="44">SUM(F141)</f>
        <v>0</v>
      </c>
      <c r="G140" s="361">
        <f t="shared" si="44"/>
        <v>179991.61</v>
      </c>
      <c r="H140" s="484">
        <f t="shared" si="34"/>
        <v>100.05648451831675</v>
      </c>
    </row>
    <row r="141" spans="1:10" s="100" customFormat="1" ht="29.45" customHeight="1" x14ac:dyDescent="0.25">
      <c r="A141" s="197">
        <v>3132</v>
      </c>
      <c r="B141" s="86"/>
      <c r="C141" s="188"/>
      <c r="D141" s="362" t="s">
        <v>194</v>
      </c>
      <c r="E141" s="101"/>
      <c r="F141" s="101"/>
      <c r="G141" s="363">
        <v>179991.61</v>
      </c>
      <c r="H141" s="486" t="e">
        <f t="shared" si="34"/>
        <v>#DIV/0!</v>
      </c>
    </row>
    <row r="142" spans="1:10" s="100" customFormat="1" ht="18.600000000000001" customHeight="1" x14ac:dyDescent="0.25">
      <c r="A142" s="608">
        <v>32</v>
      </c>
      <c r="B142" s="609"/>
      <c r="C142" s="610"/>
      <c r="D142" s="358" t="s">
        <v>15</v>
      </c>
      <c r="E142" s="91">
        <f>E143+E147+E153+E163</f>
        <v>83841</v>
      </c>
      <c r="F142" s="91">
        <f>SUM(F143+F147+F153+F161+F163)</f>
        <v>0</v>
      </c>
      <c r="G142" s="359">
        <f>SUM(G143+G147+G153+G161+G163)</f>
        <v>77446.36</v>
      </c>
      <c r="H142" s="485">
        <f t="shared" si="34"/>
        <v>92.372896315645093</v>
      </c>
    </row>
    <row r="143" spans="1:10" ht="21.6" customHeight="1" x14ac:dyDescent="0.25">
      <c r="A143" s="195">
        <v>321</v>
      </c>
      <c r="B143" s="196"/>
      <c r="C143" s="187"/>
      <c r="D143" s="360" t="s">
        <v>143</v>
      </c>
      <c r="E143" s="47">
        <v>28418</v>
      </c>
      <c r="F143" s="47">
        <f t="shared" ref="F143:G143" si="45">SUM(F144:F146)</f>
        <v>0</v>
      </c>
      <c r="G143" s="361">
        <f t="shared" si="45"/>
        <v>27553.670000000002</v>
      </c>
      <c r="H143" s="484">
        <f t="shared" si="34"/>
        <v>96.958512210570774</v>
      </c>
    </row>
    <row r="144" spans="1:10" s="100" customFormat="1" ht="21" customHeight="1" x14ac:dyDescent="0.25">
      <c r="A144" s="197">
        <v>3211</v>
      </c>
      <c r="B144" s="86"/>
      <c r="C144" s="188"/>
      <c r="D144" s="362" t="s">
        <v>144</v>
      </c>
      <c r="E144" s="101"/>
      <c r="F144" s="101"/>
      <c r="G144" s="363">
        <v>1413.22</v>
      </c>
      <c r="H144" s="486" t="e">
        <f t="shared" si="34"/>
        <v>#DIV/0!</v>
      </c>
    </row>
    <row r="145" spans="1:8" ht="24.6" customHeight="1" x14ac:dyDescent="0.25">
      <c r="A145" s="197">
        <v>3212</v>
      </c>
      <c r="B145" s="86"/>
      <c r="C145" s="188"/>
      <c r="D145" s="362" t="s">
        <v>195</v>
      </c>
      <c r="E145" s="101"/>
      <c r="F145" s="101"/>
      <c r="G145" s="363">
        <v>26140.45</v>
      </c>
      <c r="H145" s="486" t="e">
        <f t="shared" si="34"/>
        <v>#DIV/0!</v>
      </c>
    </row>
    <row r="146" spans="1:8" ht="21" customHeight="1" x14ac:dyDescent="0.25">
      <c r="A146" s="197">
        <v>3213</v>
      </c>
      <c r="B146" s="193"/>
      <c r="C146" s="194"/>
      <c r="D146" s="372" t="s">
        <v>208</v>
      </c>
      <c r="E146" s="101"/>
      <c r="F146" s="101"/>
      <c r="G146" s="363"/>
      <c r="H146" s="486" t="e">
        <f t="shared" si="34"/>
        <v>#DIV/0!</v>
      </c>
    </row>
    <row r="147" spans="1:8" ht="19.899999999999999" customHeight="1" x14ac:dyDescent="0.25">
      <c r="A147" s="195">
        <v>322</v>
      </c>
      <c r="B147" s="243"/>
      <c r="C147" s="244"/>
      <c r="D147" s="378" t="s">
        <v>147</v>
      </c>
      <c r="E147" s="245">
        <v>3977</v>
      </c>
      <c r="F147" s="245">
        <f>SUM(F148+F149+F151+F152)</f>
        <v>0</v>
      </c>
      <c r="G147" s="379">
        <f>SUM(G148+G149+G151+G152+G150)</f>
        <v>2592.42</v>
      </c>
      <c r="H147" s="484">
        <f t="shared" si="34"/>
        <v>65.185315564495852</v>
      </c>
    </row>
    <row r="148" spans="1:8" ht="26.45" customHeight="1" x14ac:dyDescent="0.25">
      <c r="A148" s="197">
        <v>3221</v>
      </c>
      <c r="B148" s="193"/>
      <c r="C148" s="194"/>
      <c r="D148" s="372" t="s">
        <v>200</v>
      </c>
      <c r="E148" s="101"/>
      <c r="F148" s="101"/>
      <c r="G148" s="363">
        <v>1966.46</v>
      </c>
      <c r="H148" s="486" t="e">
        <f t="shared" si="34"/>
        <v>#DIV/0!</v>
      </c>
    </row>
    <row r="149" spans="1:8" s="100" customFormat="1" ht="19.149999999999999" customHeight="1" x14ac:dyDescent="0.25">
      <c r="A149" s="197">
        <v>3222</v>
      </c>
      <c r="B149" s="193"/>
      <c r="C149" s="194"/>
      <c r="D149" s="372" t="s">
        <v>149</v>
      </c>
      <c r="E149" s="101"/>
      <c r="F149" s="101"/>
      <c r="G149" s="363"/>
      <c r="H149" s="486" t="e">
        <f t="shared" si="34"/>
        <v>#DIV/0!</v>
      </c>
    </row>
    <row r="150" spans="1:8" s="100" customFormat="1" ht="19.149999999999999" customHeight="1" x14ac:dyDescent="0.25">
      <c r="A150" s="421">
        <v>3223</v>
      </c>
      <c r="B150" s="419"/>
      <c r="C150" s="420"/>
      <c r="D150" s="362" t="s">
        <v>150</v>
      </c>
      <c r="E150" s="101"/>
      <c r="F150" s="101"/>
      <c r="G150" s="363">
        <v>625.96</v>
      </c>
      <c r="H150" s="486" t="e">
        <f t="shared" si="34"/>
        <v>#DIV/0!</v>
      </c>
    </row>
    <row r="151" spans="1:8" s="100" customFormat="1" ht="28.5" customHeight="1" x14ac:dyDescent="0.25">
      <c r="A151" s="197">
        <v>3224</v>
      </c>
      <c r="B151" s="321"/>
      <c r="C151" s="322"/>
      <c r="D151" s="362" t="s">
        <v>151</v>
      </c>
      <c r="E151" s="101"/>
      <c r="F151" s="101"/>
      <c r="G151" s="363"/>
      <c r="H151" s="486" t="e">
        <f t="shared" si="34"/>
        <v>#DIV/0!</v>
      </c>
    </row>
    <row r="152" spans="1:8" s="100" customFormat="1" ht="20.25" customHeight="1" x14ac:dyDescent="0.25">
      <c r="A152" s="672">
        <v>3225</v>
      </c>
      <c r="B152" s="673"/>
      <c r="C152" s="674"/>
      <c r="D152" s="362" t="s">
        <v>201</v>
      </c>
      <c r="E152" s="101"/>
      <c r="F152" s="101"/>
      <c r="G152" s="363"/>
      <c r="H152" s="486" t="e">
        <f t="shared" si="34"/>
        <v>#DIV/0!</v>
      </c>
    </row>
    <row r="153" spans="1:8" s="100" customFormat="1" ht="19.149999999999999" customHeight="1" x14ac:dyDescent="0.25">
      <c r="A153" s="195">
        <v>323</v>
      </c>
      <c r="B153" s="235"/>
      <c r="C153" s="236"/>
      <c r="D153" s="380" t="s">
        <v>154</v>
      </c>
      <c r="E153" s="47">
        <v>39931</v>
      </c>
      <c r="F153" s="47">
        <f>SUM(F160+F158)</f>
        <v>0</v>
      </c>
      <c r="G153" s="361">
        <f>SUM(G154:G160)</f>
        <v>36378.47</v>
      </c>
      <c r="H153" s="484">
        <f t="shared" si="34"/>
        <v>91.103328241216104</v>
      </c>
    </row>
    <row r="154" spans="1:8" s="100" customFormat="1" ht="19.149999999999999" customHeight="1" x14ac:dyDescent="0.25">
      <c r="A154" s="672">
        <v>3231</v>
      </c>
      <c r="B154" s="673"/>
      <c r="C154" s="674"/>
      <c r="D154" s="371" t="s">
        <v>203</v>
      </c>
      <c r="E154" s="319"/>
      <c r="F154" s="319"/>
      <c r="G154" s="365">
        <v>300</v>
      </c>
      <c r="H154" s="486" t="e">
        <f t="shared" si="34"/>
        <v>#DIV/0!</v>
      </c>
    </row>
    <row r="155" spans="1:8" s="100" customFormat="1" ht="24" customHeight="1" x14ac:dyDescent="0.25">
      <c r="A155" s="672">
        <v>3232</v>
      </c>
      <c r="B155" s="673"/>
      <c r="C155" s="674"/>
      <c r="D155" s="362" t="s">
        <v>156</v>
      </c>
      <c r="E155" s="319"/>
      <c r="F155" s="319"/>
      <c r="G155" s="365"/>
      <c r="H155" s="486" t="e">
        <f t="shared" si="34"/>
        <v>#DIV/0!</v>
      </c>
    </row>
    <row r="156" spans="1:8" s="100" customFormat="1" ht="19.149999999999999" customHeight="1" x14ac:dyDescent="0.25">
      <c r="A156" s="672">
        <v>3234</v>
      </c>
      <c r="B156" s="673"/>
      <c r="C156" s="674"/>
      <c r="D156" s="362" t="s">
        <v>158</v>
      </c>
      <c r="E156" s="319"/>
      <c r="F156" s="319"/>
      <c r="G156" s="365"/>
      <c r="H156" s="486" t="e">
        <f t="shared" ref="H156:H224" si="46">G156/E156*100</f>
        <v>#DIV/0!</v>
      </c>
    </row>
    <row r="157" spans="1:8" s="100" customFormat="1" ht="19.149999999999999" customHeight="1" x14ac:dyDescent="0.25">
      <c r="A157" s="672">
        <v>3236</v>
      </c>
      <c r="B157" s="673"/>
      <c r="C157" s="674"/>
      <c r="D157" s="372" t="s">
        <v>205</v>
      </c>
      <c r="E157" s="319"/>
      <c r="F157" s="319"/>
      <c r="G157" s="365"/>
      <c r="H157" s="486" t="e">
        <f t="shared" si="46"/>
        <v>#DIV/0!</v>
      </c>
    </row>
    <row r="158" spans="1:8" s="100" customFormat="1" ht="19.149999999999999" customHeight="1" x14ac:dyDescent="0.25">
      <c r="A158" s="672">
        <v>3237</v>
      </c>
      <c r="B158" s="673"/>
      <c r="C158" s="674"/>
      <c r="D158" s="372" t="s">
        <v>206</v>
      </c>
      <c r="E158" s="319"/>
      <c r="F158" s="319"/>
      <c r="G158" s="365">
        <v>36078.47</v>
      </c>
      <c r="H158" s="486" t="e">
        <f t="shared" si="46"/>
        <v>#DIV/0!</v>
      </c>
    </row>
    <row r="159" spans="1:8" s="100" customFormat="1" ht="19.149999999999999" customHeight="1" x14ac:dyDescent="0.25">
      <c r="A159" s="499">
        <v>3238</v>
      </c>
      <c r="B159" s="500"/>
      <c r="C159" s="501"/>
      <c r="D159" s="372" t="s">
        <v>162</v>
      </c>
      <c r="E159" s="319"/>
      <c r="F159" s="319"/>
      <c r="G159" s="365"/>
      <c r="H159" s="486"/>
    </row>
    <row r="160" spans="1:8" s="100" customFormat="1" ht="20.45" customHeight="1" x14ac:dyDescent="0.25">
      <c r="A160" s="197">
        <v>3239</v>
      </c>
      <c r="B160" s="193"/>
      <c r="C160" s="194"/>
      <c r="D160" s="372" t="s">
        <v>163</v>
      </c>
      <c r="E160" s="101"/>
      <c r="F160" s="101"/>
      <c r="G160" s="363"/>
      <c r="H160" s="486" t="e">
        <f t="shared" si="46"/>
        <v>#DIV/0!</v>
      </c>
    </row>
    <row r="161" spans="1:8" s="100" customFormat="1" ht="26.45" customHeight="1" x14ac:dyDescent="0.25">
      <c r="A161" s="320">
        <v>324</v>
      </c>
      <c r="B161" s="326"/>
      <c r="C161" s="327"/>
      <c r="D161" s="380" t="s">
        <v>209</v>
      </c>
      <c r="E161" s="47">
        <f t="shared" ref="E161:G161" si="47">SUM(E162)</f>
        <v>0</v>
      </c>
      <c r="F161" s="47">
        <f t="shared" si="47"/>
        <v>0</v>
      </c>
      <c r="G161" s="361">
        <f t="shared" si="47"/>
        <v>0</v>
      </c>
      <c r="H161" s="484" t="e">
        <f t="shared" si="46"/>
        <v>#DIV/0!</v>
      </c>
    </row>
    <row r="162" spans="1:8" s="100" customFormat="1" ht="26.45" customHeight="1" x14ac:dyDescent="0.25">
      <c r="A162" s="197">
        <v>3241</v>
      </c>
      <c r="B162" s="193"/>
      <c r="C162" s="194"/>
      <c r="D162" s="372" t="s">
        <v>209</v>
      </c>
      <c r="E162" s="101"/>
      <c r="F162" s="101"/>
      <c r="G162" s="363"/>
      <c r="H162" s="486" t="e">
        <f t="shared" si="46"/>
        <v>#DIV/0!</v>
      </c>
    </row>
    <row r="163" spans="1:8" s="100" customFormat="1" ht="26.45" customHeight="1" x14ac:dyDescent="0.25">
      <c r="A163" s="332">
        <v>329</v>
      </c>
      <c r="B163" s="207"/>
      <c r="C163" s="198"/>
      <c r="D163" s="377" t="s">
        <v>164</v>
      </c>
      <c r="E163" s="47">
        <v>11515</v>
      </c>
      <c r="F163" s="47">
        <f>F164+F165</f>
        <v>0</v>
      </c>
      <c r="G163" s="361">
        <f>G164+G165</f>
        <v>10921.8</v>
      </c>
      <c r="H163" s="484">
        <f t="shared" si="46"/>
        <v>94.848458532349099</v>
      </c>
    </row>
    <row r="164" spans="1:8" s="100" customFormat="1" ht="26.45" customHeight="1" x14ac:dyDescent="0.25">
      <c r="A164" s="331">
        <v>3295</v>
      </c>
      <c r="B164" s="204"/>
      <c r="C164" s="205"/>
      <c r="D164" s="381" t="s">
        <v>169</v>
      </c>
      <c r="E164" s="101"/>
      <c r="F164" s="101"/>
      <c r="G164" s="363">
        <v>4992</v>
      </c>
      <c r="H164" s="486" t="e">
        <f t="shared" si="46"/>
        <v>#DIV/0!</v>
      </c>
    </row>
    <row r="165" spans="1:8" s="100" customFormat="1" ht="26.45" customHeight="1" x14ac:dyDescent="0.25">
      <c r="A165" s="331">
        <v>3299</v>
      </c>
      <c r="B165" s="204"/>
      <c r="C165" s="205"/>
      <c r="D165" s="375" t="s">
        <v>164</v>
      </c>
      <c r="E165" s="101"/>
      <c r="F165" s="101"/>
      <c r="G165" s="363">
        <v>5929.8</v>
      </c>
      <c r="H165" s="486" t="e">
        <f t="shared" si="46"/>
        <v>#DIV/0!</v>
      </c>
    </row>
    <row r="166" spans="1:8" s="100" customFormat="1" ht="39" customHeight="1" x14ac:dyDescent="0.25">
      <c r="A166" s="247">
        <v>37</v>
      </c>
      <c r="B166" s="248"/>
      <c r="C166" s="249"/>
      <c r="D166" s="356" t="s">
        <v>39</v>
      </c>
      <c r="E166" s="174">
        <f t="shared" ref="E166:G167" si="48">SUM(E167)</f>
        <v>0</v>
      </c>
      <c r="F166" s="174">
        <f t="shared" si="48"/>
        <v>0</v>
      </c>
      <c r="G166" s="357">
        <f t="shared" si="48"/>
        <v>0</v>
      </c>
      <c r="H166" s="483" t="e">
        <f t="shared" si="46"/>
        <v>#DIV/0!</v>
      </c>
    </row>
    <row r="167" spans="1:8" ht="25.5" x14ac:dyDescent="0.25">
      <c r="A167" s="201">
        <v>372</v>
      </c>
      <c r="B167" s="238"/>
      <c r="C167" s="239"/>
      <c r="D167" s="358" t="s">
        <v>210</v>
      </c>
      <c r="E167" s="91">
        <f t="shared" si="48"/>
        <v>0</v>
      </c>
      <c r="F167" s="91">
        <f t="shared" si="48"/>
        <v>0</v>
      </c>
      <c r="G167" s="359">
        <f t="shared" si="48"/>
        <v>0</v>
      </c>
      <c r="H167" s="485" t="e">
        <f t="shared" si="46"/>
        <v>#DIV/0!</v>
      </c>
    </row>
    <row r="168" spans="1:8" s="100" customFormat="1" ht="25.5" x14ac:dyDescent="0.25">
      <c r="A168" s="250">
        <v>3722</v>
      </c>
      <c r="B168" s="232"/>
      <c r="C168" s="233"/>
      <c r="D168" s="362" t="s">
        <v>189</v>
      </c>
      <c r="E168" s="101"/>
      <c r="F168" s="101"/>
      <c r="G168" s="363"/>
      <c r="H168" s="486" t="e">
        <f t="shared" si="46"/>
        <v>#DIV/0!</v>
      </c>
    </row>
    <row r="169" spans="1:8" s="100" customFormat="1" ht="25.5" x14ac:dyDescent="0.25">
      <c r="A169" s="660">
        <v>4</v>
      </c>
      <c r="B169" s="661"/>
      <c r="C169" s="662"/>
      <c r="D169" s="382" t="s">
        <v>8</v>
      </c>
      <c r="E169" s="174">
        <f t="shared" ref="E169:G169" si="49">SUM(E170+E174)</f>
        <v>8360</v>
      </c>
      <c r="F169" s="174">
        <f t="shared" si="49"/>
        <v>0</v>
      </c>
      <c r="G169" s="357">
        <f t="shared" si="49"/>
        <v>0</v>
      </c>
      <c r="H169" s="483">
        <f t="shared" si="46"/>
        <v>0</v>
      </c>
    </row>
    <row r="170" spans="1:8" s="100" customFormat="1" ht="25.5" x14ac:dyDescent="0.25">
      <c r="A170" s="663">
        <v>42</v>
      </c>
      <c r="B170" s="664"/>
      <c r="C170" s="665"/>
      <c r="D170" s="383" t="s">
        <v>20</v>
      </c>
      <c r="E170" s="91">
        <f t="shared" ref="E170:G170" si="50">SUM(E171+E174)</f>
        <v>8360</v>
      </c>
      <c r="F170" s="91">
        <f t="shared" si="50"/>
        <v>0</v>
      </c>
      <c r="G170" s="359">
        <f t="shared" si="50"/>
        <v>0</v>
      </c>
      <c r="H170" s="485">
        <f t="shared" si="46"/>
        <v>0</v>
      </c>
    </row>
    <row r="171" spans="1:8" s="100" customFormat="1" x14ac:dyDescent="0.25">
      <c r="A171" s="230">
        <v>422</v>
      </c>
      <c r="B171" s="199"/>
      <c r="C171" s="200"/>
      <c r="D171" s="384" t="s">
        <v>211</v>
      </c>
      <c r="E171" s="47">
        <v>8360</v>
      </c>
      <c r="F171" s="47">
        <f>SUM(F172+F173)</f>
        <v>0</v>
      </c>
      <c r="G171" s="361">
        <f>SUM(G172+G173)</f>
        <v>0</v>
      </c>
      <c r="H171" s="484">
        <f t="shared" si="46"/>
        <v>0</v>
      </c>
    </row>
    <row r="172" spans="1:8" s="100" customFormat="1" x14ac:dyDescent="0.25">
      <c r="A172" s="231">
        <v>4221</v>
      </c>
      <c r="B172" s="232"/>
      <c r="C172" s="233"/>
      <c r="D172" s="385" t="s">
        <v>202</v>
      </c>
      <c r="E172" s="101"/>
      <c r="F172" s="101"/>
      <c r="G172" s="363"/>
      <c r="H172" s="486" t="e">
        <f t="shared" si="46"/>
        <v>#DIV/0!</v>
      </c>
    </row>
    <row r="173" spans="1:8" s="100" customFormat="1" ht="25.5" x14ac:dyDescent="0.25">
      <c r="A173" s="231">
        <v>4227</v>
      </c>
      <c r="B173" s="232"/>
      <c r="C173" s="233"/>
      <c r="D173" s="385" t="s">
        <v>181</v>
      </c>
      <c r="E173" s="101"/>
      <c r="F173" s="101"/>
      <c r="G173" s="363"/>
      <c r="H173" s="486" t="e">
        <f t="shared" si="46"/>
        <v>#DIV/0!</v>
      </c>
    </row>
    <row r="174" spans="1:8" s="100" customFormat="1" ht="25.5" x14ac:dyDescent="0.25">
      <c r="A174" s="230">
        <v>424</v>
      </c>
      <c r="B174" s="199"/>
      <c r="C174" s="200"/>
      <c r="D174" s="384" t="s">
        <v>182</v>
      </c>
      <c r="E174" s="47">
        <f t="shared" ref="E174:G174" si="51">SUM(E175)</f>
        <v>0</v>
      </c>
      <c r="F174" s="47">
        <f t="shared" si="51"/>
        <v>0</v>
      </c>
      <c r="G174" s="361">
        <f t="shared" si="51"/>
        <v>0</v>
      </c>
      <c r="H174" s="484" t="e">
        <f t="shared" si="46"/>
        <v>#DIV/0!</v>
      </c>
    </row>
    <row r="175" spans="1:8" s="100" customFormat="1" x14ac:dyDescent="0.25">
      <c r="A175" s="231">
        <v>4241</v>
      </c>
      <c r="B175" s="232"/>
      <c r="C175" s="233"/>
      <c r="D175" s="385" t="s">
        <v>183</v>
      </c>
      <c r="E175" s="101"/>
      <c r="F175" s="101"/>
      <c r="G175" s="363"/>
      <c r="H175" s="486" t="e">
        <f t="shared" si="46"/>
        <v>#DIV/0!</v>
      </c>
    </row>
    <row r="176" spans="1:8" s="100" customFormat="1" ht="25.5" x14ac:dyDescent="0.25">
      <c r="A176" s="335">
        <v>5</v>
      </c>
      <c r="B176" s="334"/>
      <c r="C176" s="333"/>
      <c r="D176" s="386" t="s">
        <v>11</v>
      </c>
      <c r="E176" s="174">
        <f t="shared" ref="E176:G178" si="52">E177</f>
        <v>0</v>
      </c>
      <c r="F176" s="174">
        <f t="shared" si="52"/>
        <v>0</v>
      </c>
      <c r="G176" s="357">
        <f t="shared" si="52"/>
        <v>0</v>
      </c>
      <c r="H176" s="483" t="e">
        <f t="shared" si="46"/>
        <v>#DIV/0!</v>
      </c>
    </row>
    <row r="177" spans="1:8" s="100" customFormat="1" ht="25.5" x14ac:dyDescent="0.25">
      <c r="A177" s="323">
        <v>54</v>
      </c>
      <c r="B177" s="324"/>
      <c r="C177" s="325"/>
      <c r="D177" s="387" t="s">
        <v>17</v>
      </c>
      <c r="E177" s="91">
        <f t="shared" si="52"/>
        <v>0</v>
      </c>
      <c r="F177" s="91">
        <f t="shared" si="52"/>
        <v>0</v>
      </c>
      <c r="G177" s="359">
        <f t="shared" si="52"/>
        <v>0</v>
      </c>
      <c r="H177" s="485" t="e">
        <f t="shared" si="46"/>
        <v>#DIV/0!</v>
      </c>
    </row>
    <row r="178" spans="1:8" s="100" customFormat="1" ht="39" customHeight="1" x14ac:dyDescent="0.25">
      <c r="A178" s="230">
        <v>543</v>
      </c>
      <c r="B178" s="199"/>
      <c r="C178" s="200"/>
      <c r="D178" s="388" t="s">
        <v>218</v>
      </c>
      <c r="E178" s="47">
        <v>0</v>
      </c>
      <c r="F178" s="47">
        <f t="shared" si="52"/>
        <v>0</v>
      </c>
      <c r="G178" s="361">
        <f t="shared" si="52"/>
        <v>0</v>
      </c>
      <c r="H178" s="484" t="e">
        <f t="shared" si="46"/>
        <v>#DIV/0!</v>
      </c>
    </row>
    <row r="179" spans="1:8" s="100" customFormat="1" ht="39" customHeight="1" x14ac:dyDescent="0.25">
      <c r="A179" s="231">
        <v>5431</v>
      </c>
      <c r="B179" s="232"/>
      <c r="C179" s="233"/>
      <c r="D179" s="389" t="s">
        <v>218</v>
      </c>
      <c r="E179" s="101"/>
      <c r="F179" s="101"/>
      <c r="G179" s="363"/>
      <c r="H179" s="486" t="e">
        <f t="shared" si="46"/>
        <v>#DIV/0!</v>
      </c>
    </row>
    <row r="180" spans="1:8" s="100" customFormat="1" ht="39" customHeight="1" x14ac:dyDescent="0.25">
      <c r="A180" s="675" t="s">
        <v>68</v>
      </c>
      <c r="B180" s="675"/>
      <c r="C180" s="675"/>
      <c r="D180" s="544" t="s">
        <v>252</v>
      </c>
      <c r="E180" s="543">
        <f>E181</f>
        <v>4641</v>
      </c>
      <c r="F180" s="543"/>
      <c r="G180" s="550">
        <v>0</v>
      </c>
      <c r="H180" s="545"/>
    </row>
    <row r="181" spans="1:8" s="100" customFormat="1" ht="39" customHeight="1" x14ac:dyDescent="0.25">
      <c r="A181" s="676">
        <v>922</v>
      </c>
      <c r="B181" s="677"/>
      <c r="C181" s="678"/>
      <c r="D181" s="549" t="s">
        <v>260</v>
      </c>
      <c r="E181" s="547">
        <v>4641</v>
      </c>
      <c r="F181" s="547"/>
      <c r="G181" s="548">
        <v>0</v>
      </c>
      <c r="H181" s="546"/>
    </row>
    <row r="182" spans="1:8" ht="25.5" x14ac:dyDescent="0.25">
      <c r="A182" s="648" t="s">
        <v>69</v>
      </c>
      <c r="B182" s="649"/>
      <c r="C182" s="650"/>
      <c r="D182" s="390" t="s">
        <v>70</v>
      </c>
      <c r="E182" s="103">
        <f t="shared" ref="E182:G187" si="53">SUM(E183)</f>
        <v>13800</v>
      </c>
      <c r="F182" s="103">
        <f t="shared" si="53"/>
        <v>0</v>
      </c>
      <c r="G182" s="308">
        <f t="shared" si="53"/>
        <v>13800</v>
      </c>
      <c r="H182" s="481">
        <f t="shared" si="46"/>
        <v>100</v>
      </c>
    </row>
    <row r="183" spans="1:8" x14ac:dyDescent="0.25">
      <c r="A183" s="669" t="s">
        <v>65</v>
      </c>
      <c r="B183" s="670"/>
      <c r="C183" s="671"/>
      <c r="D183" s="370" t="s">
        <v>67</v>
      </c>
      <c r="E183" s="208">
        <f t="shared" si="53"/>
        <v>13800</v>
      </c>
      <c r="F183" s="208">
        <f t="shared" si="53"/>
        <v>0</v>
      </c>
      <c r="G183" s="355">
        <f t="shared" si="53"/>
        <v>13800</v>
      </c>
      <c r="H183" s="482">
        <f t="shared" si="46"/>
        <v>100</v>
      </c>
    </row>
    <row r="184" spans="1:8" x14ac:dyDescent="0.25">
      <c r="A184" s="660">
        <v>3</v>
      </c>
      <c r="B184" s="661"/>
      <c r="C184" s="662"/>
      <c r="D184" s="356" t="s">
        <v>6</v>
      </c>
      <c r="E184" s="174">
        <f t="shared" si="53"/>
        <v>13800</v>
      </c>
      <c r="F184" s="174">
        <f t="shared" si="53"/>
        <v>0</v>
      </c>
      <c r="G184" s="357">
        <f t="shared" si="53"/>
        <v>13800</v>
      </c>
      <c r="H184" s="483">
        <f t="shared" si="46"/>
        <v>100</v>
      </c>
    </row>
    <row r="185" spans="1:8" s="100" customFormat="1" x14ac:dyDescent="0.25">
      <c r="A185" s="237">
        <v>32</v>
      </c>
      <c r="B185" s="238"/>
      <c r="C185" s="239"/>
      <c r="D185" s="368" t="s">
        <v>15</v>
      </c>
      <c r="E185" s="91">
        <f>SUM(E186)</f>
        <v>13800</v>
      </c>
      <c r="F185" s="91">
        <f>SUM(F186)</f>
        <v>0</v>
      </c>
      <c r="G185" s="91">
        <f>SUM(G186)</f>
        <v>13800</v>
      </c>
      <c r="H185" s="91">
        <f>SUM(H186)</f>
        <v>100</v>
      </c>
    </row>
    <row r="186" spans="1:8" s="100" customFormat="1" x14ac:dyDescent="0.25">
      <c r="A186" s="551">
        <v>322</v>
      </c>
      <c r="B186" s="243"/>
      <c r="C186" s="244"/>
      <c r="D186" s="555" t="s">
        <v>147</v>
      </c>
      <c r="E186" s="319">
        <v>13800</v>
      </c>
      <c r="F186" s="319"/>
      <c r="G186" s="365">
        <v>13800</v>
      </c>
      <c r="H186" s="546">
        <f t="shared" si="46"/>
        <v>100</v>
      </c>
    </row>
    <row r="187" spans="1:8" s="100" customFormat="1" x14ac:dyDescent="0.25">
      <c r="A187" s="234">
        <v>323</v>
      </c>
      <c r="B187" s="235"/>
      <c r="C187" s="236"/>
      <c r="D187" s="380" t="s">
        <v>154</v>
      </c>
      <c r="E187" s="47">
        <v>0</v>
      </c>
      <c r="F187" s="47">
        <f t="shared" si="53"/>
        <v>0</v>
      </c>
      <c r="G187" s="361">
        <f t="shared" si="53"/>
        <v>0</v>
      </c>
      <c r="H187" s="484" t="e">
        <f t="shared" si="46"/>
        <v>#DIV/0!</v>
      </c>
    </row>
    <row r="188" spans="1:8" ht="27.75" customHeight="1" x14ac:dyDescent="0.25">
      <c r="A188" s="629">
        <v>3232</v>
      </c>
      <c r="B188" s="630"/>
      <c r="C188" s="631"/>
      <c r="D188" s="372" t="s">
        <v>156</v>
      </c>
      <c r="E188" s="101"/>
      <c r="F188" s="101"/>
      <c r="G188" s="363"/>
      <c r="H188" s="486" t="e">
        <f t="shared" si="46"/>
        <v>#DIV/0!</v>
      </c>
    </row>
    <row r="189" spans="1:8" ht="25.5" x14ac:dyDescent="0.25">
      <c r="A189" s="632" t="s">
        <v>71</v>
      </c>
      <c r="B189" s="633"/>
      <c r="C189" s="634"/>
      <c r="D189" s="390" t="s">
        <v>72</v>
      </c>
      <c r="E189" s="103">
        <f t="shared" ref="E189:G190" si="54">SUM(E190)</f>
        <v>42900</v>
      </c>
      <c r="F189" s="103">
        <f t="shared" si="54"/>
        <v>0</v>
      </c>
      <c r="G189" s="308">
        <f t="shared" si="54"/>
        <v>18530</v>
      </c>
      <c r="H189" s="481">
        <f t="shared" si="46"/>
        <v>43.193473193473189</v>
      </c>
    </row>
    <row r="190" spans="1:8" x14ac:dyDescent="0.25">
      <c r="A190" s="636" t="s">
        <v>65</v>
      </c>
      <c r="B190" s="637"/>
      <c r="C190" s="638"/>
      <c r="D190" s="391" t="s">
        <v>67</v>
      </c>
      <c r="E190" s="208">
        <f t="shared" si="54"/>
        <v>42900</v>
      </c>
      <c r="F190" s="208">
        <f t="shared" si="54"/>
        <v>0</v>
      </c>
      <c r="G190" s="355">
        <f t="shared" si="54"/>
        <v>18530</v>
      </c>
      <c r="H190" s="482">
        <f t="shared" si="46"/>
        <v>43.193473193473189</v>
      </c>
    </row>
    <row r="191" spans="1:8" ht="25.5" x14ac:dyDescent="0.25">
      <c r="A191" s="660">
        <v>4</v>
      </c>
      <c r="B191" s="661"/>
      <c r="C191" s="662"/>
      <c r="D191" s="382" t="s">
        <v>8</v>
      </c>
      <c r="E191" s="174">
        <f>SUM(E193)</f>
        <v>42900</v>
      </c>
      <c r="F191" s="174">
        <f>SUM(F192+F193)</f>
        <v>0</v>
      </c>
      <c r="G191" s="357">
        <f>SUM(G192)</f>
        <v>18530</v>
      </c>
      <c r="H191" s="483">
        <f t="shared" si="46"/>
        <v>43.193473193473189</v>
      </c>
    </row>
    <row r="192" spans="1:8" ht="25.5" x14ac:dyDescent="0.25">
      <c r="A192" s="663">
        <v>45</v>
      </c>
      <c r="B192" s="664"/>
      <c r="C192" s="665"/>
      <c r="D192" s="383" t="s">
        <v>40</v>
      </c>
      <c r="E192" s="91">
        <f t="shared" ref="E192:G193" si="55">SUM(E193)</f>
        <v>42900</v>
      </c>
      <c r="F192" s="91">
        <f t="shared" si="55"/>
        <v>0</v>
      </c>
      <c r="G192" s="359">
        <f t="shared" si="55"/>
        <v>18530</v>
      </c>
      <c r="H192" s="485">
        <f t="shared" si="46"/>
        <v>43.193473193473189</v>
      </c>
    </row>
    <row r="193" spans="1:8" ht="25.5" x14ac:dyDescent="0.25">
      <c r="A193" s="666">
        <v>451</v>
      </c>
      <c r="B193" s="667"/>
      <c r="C193" s="668"/>
      <c r="D193" s="384" t="s">
        <v>212</v>
      </c>
      <c r="E193" s="47">
        <v>42900</v>
      </c>
      <c r="F193" s="47">
        <f t="shared" si="55"/>
        <v>0</v>
      </c>
      <c r="G193" s="361">
        <f t="shared" si="55"/>
        <v>18530</v>
      </c>
      <c r="H193" s="484">
        <f t="shared" si="46"/>
        <v>43.193473193473189</v>
      </c>
    </row>
    <row r="194" spans="1:8" s="100" customFormat="1" ht="25.5" x14ac:dyDescent="0.25">
      <c r="A194" s="192">
        <v>4511</v>
      </c>
      <c r="B194" s="193"/>
      <c r="C194" s="194"/>
      <c r="D194" s="384" t="s">
        <v>212</v>
      </c>
      <c r="E194" s="101"/>
      <c r="F194" s="101"/>
      <c r="G194" s="363">
        <v>18530</v>
      </c>
      <c r="H194" s="486" t="e">
        <f t="shared" si="46"/>
        <v>#DIV/0!</v>
      </c>
    </row>
    <row r="195" spans="1:8" ht="25.5" x14ac:dyDescent="0.25">
      <c r="A195" s="651" t="s">
        <v>73</v>
      </c>
      <c r="B195" s="652"/>
      <c r="C195" s="653"/>
      <c r="D195" s="392" t="s">
        <v>74</v>
      </c>
      <c r="E195" s="56">
        <f>SUM(E196+E202+E210+E220+E230+E292+E324+E330)</f>
        <v>154946</v>
      </c>
      <c r="F195" s="56">
        <f>SUM(F196+F202+F210+F220+F230+F292+F324+F330)</f>
        <v>0</v>
      </c>
      <c r="G195" s="369">
        <f>SUM(G196+G202+G210+G220+G230+G292+G324+G330)</f>
        <v>121302.06</v>
      </c>
      <c r="H195" s="480">
        <f t="shared" si="46"/>
        <v>78.286667613232993</v>
      </c>
    </row>
    <row r="196" spans="1:8" ht="25.5" x14ac:dyDescent="0.25">
      <c r="A196" s="632" t="s">
        <v>75</v>
      </c>
      <c r="B196" s="633"/>
      <c r="C196" s="634"/>
      <c r="D196" s="393" t="s">
        <v>76</v>
      </c>
      <c r="E196" s="103">
        <f t="shared" ref="E196:G199" si="56">SUM(E197)</f>
        <v>23736</v>
      </c>
      <c r="F196" s="103">
        <f t="shared" si="56"/>
        <v>0</v>
      </c>
      <c r="G196" s="308">
        <f t="shared" si="56"/>
        <v>23735.37</v>
      </c>
      <c r="H196" s="481">
        <f t="shared" si="46"/>
        <v>99.997345803842265</v>
      </c>
    </row>
    <row r="197" spans="1:8" ht="14.45" customHeight="1" x14ac:dyDescent="0.25">
      <c r="A197" s="654" t="s">
        <v>57</v>
      </c>
      <c r="B197" s="655"/>
      <c r="C197" s="656"/>
      <c r="D197" s="394" t="s">
        <v>58</v>
      </c>
      <c r="E197" s="208">
        <f t="shared" si="56"/>
        <v>23736</v>
      </c>
      <c r="F197" s="208">
        <f t="shared" si="56"/>
        <v>0</v>
      </c>
      <c r="G197" s="355">
        <f t="shared" si="56"/>
        <v>23735.37</v>
      </c>
      <c r="H197" s="482">
        <f t="shared" si="46"/>
        <v>99.997345803842265</v>
      </c>
    </row>
    <row r="198" spans="1:8" ht="14.45" customHeight="1" x14ac:dyDescent="0.25">
      <c r="A198" s="252">
        <v>3</v>
      </c>
      <c r="B198" s="289"/>
      <c r="C198" s="290"/>
      <c r="D198" s="395" t="s">
        <v>6</v>
      </c>
      <c r="E198" s="174">
        <f t="shared" si="56"/>
        <v>23736</v>
      </c>
      <c r="F198" s="174">
        <f t="shared" si="56"/>
        <v>0</v>
      </c>
      <c r="G198" s="357">
        <f t="shared" si="56"/>
        <v>23735.37</v>
      </c>
      <c r="H198" s="483">
        <f t="shared" si="46"/>
        <v>99.997345803842265</v>
      </c>
    </row>
    <row r="199" spans="1:8" ht="38.25" x14ac:dyDescent="0.25">
      <c r="A199" s="657">
        <v>37</v>
      </c>
      <c r="B199" s="658"/>
      <c r="C199" s="659"/>
      <c r="D199" s="396" t="s">
        <v>39</v>
      </c>
      <c r="E199" s="91">
        <f t="shared" si="56"/>
        <v>23736</v>
      </c>
      <c r="F199" s="91">
        <f t="shared" si="56"/>
        <v>0</v>
      </c>
      <c r="G199" s="359">
        <f t="shared" si="56"/>
        <v>23735.37</v>
      </c>
      <c r="H199" s="485">
        <f t="shared" si="46"/>
        <v>99.997345803842265</v>
      </c>
    </row>
    <row r="200" spans="1:8" s="100" customFormat="1" ht="25.5" x14ac:dyDescent="0.25">
      <c r="A200" s="230">
        <v>372</v>
      </c>
      <c r="B200" s="199"/>
      <c r="C200" s="200"/>
      <c r="D200" s="360" t="s">
        <v>210</v>
      </c>
      <c r="E200" s="47">
        <v>23736</v>
      </c>
      <c r="F200" s="47">
        <f>SUM(F201)</f>
        <v>0</v>
      </c>
      <c r="G200" s="361">
        <f>SUM(G201)</f>
        <v>23735.37</v>
      </c>
      <c r="H200" s="484">
        <f t="shared" si="46"/>
        <v>99.997345803842265</v>
      </c>
    </row>
    <row r="201" spans="1:8" s="100" customFormat="1" ht="25.5" x14ac:dyDescent="0.25">
      <c r="A201" s="231">
        <v>3722</v>
      </c>
      <c r="B201" s="232"/>
      <c r="C201" s="233"/>
      <c r="D201" s="362" t="s">
        <v>213</v>
      </c>
      <c r="E201" s="101"/>
      <c r="F201" s="101"/>
      <c r="G201" s="363">
        <v>23735.37</v>
      </c>
      <c r="H201" s="486" t="e">
        <f t="shared" si="46"/>
        <v>#DIV/0!</v>
      </c>
    </row>
    <row r="202" spans="1:8" ht="14.45" customHeight="1" x14ac:dyDescent="0.25">
      <c r="A202" s="632" t="s">
        <v>77</v>
      </c>
      <c r="B202" s="633"/>
      <c r="C202" s="634"/>
      <c r="D202" s="397" t="s">
        <v>78</v>
      </c>
      <c r="E202" s="103">
        <f t="shared" ref="E202:G204" si="57">SUM(E203)</f>
        <v>7190</v>
      </c>
      <c r="F202" s="53">
        <f t="shared" si="57"/>
        <v>0</v>
      </c>
      <c r="G202" s="308">
        <f t="shared" si="57"/>
        <v>7190</v>
      </c>
      <c r="H202" s="481">
        <f t="shared" si="46"/>
        <v>100</v>
      </c>
    </row>
    <row r="203" spans="1:8" x14ac:dyDescent="0.25">
      <c r="A203" s="645" t="s">
        <v>79</v>
      </c>
      <c r="B203" s="646"/>
      <c r="C203" s="647"/>
      <c r="D203" s="394" t="s">
        <v>58</v>
      </c>
      <c r="E203" s="208">
        <f t="shared" si="57"/>
        <v>7190</v>
      </c>
      <c r="F203" s="208">
        <f t="shared" si="57"/>
        <v>0</v>
      </c>
      <c r="G203" s="355">
        <f t="shared" si="57"/>
        <v>7190</v>
      </c>
      <c r="H203" s="482">
        <f t="shared" si="46"/>
        <v>100</v>
      </c>
    </row>
    <row r="204" spans="1:8" x14ac:dyDescent="0.25">
      <c r="A204" s="259">
        <v>3</v>
      </c>
      <c r="B204" s="248"/>
      <c r="C204" s="249"/>
      <c r="D204" s="398" t="s">
        <v>6</v>
      </c>
      <c r="E204" s="174">
        <f t="shared" si="57"/>
        <v>7190</v>
      </c>
      <c r="F204" s="174">
        <f t="shared" si="57"/>
        <v>0</v>
      </c>
      <c r="G204" s="357">
        <f t="shared" si="57"/>
        <v>7190</v>
      </c>
      <c r="H204" s="483">
        <f t="shared" si="46"/>
        <v>100</v>
      </c>
    </row>
    <row r="205" spans="1:8" x14ac:dyDescent="0.25">
      <c r="A205" s="240">
        <v>32</v>
      </c>
      <c r="B205" s="241"/>
      <c r="C205" s="242"/>
      <c r="D205" s="399" t="s">
        <v>15</v>
      </c>
      <c r="E205" s="91">
        <f>SUM(E207+E206)</f>
        <v>7190</v>
      </c>
      <c r="F205" s="91">
        <f>SUM(F207)</f>
        <v>0</v>
      </c>
      <c r="G205" s="359">
        <f>SUM(G207)</f>
        <v>7190</v>
      </c>
      <c r="H205" s="485">
        <f t="shared" si="46"/>
        <v>100</v>
      </c>
    </row>
    <row r="206" spans="1:8" s="100" customFormat="1" x14ac:dyDescent="0.25">
      <c r="A206" s="532">
        <v>322</v>
      </c>
      <c r="B206" s="243"/>
      <c r="C206" s="244"/>
      <c r="D206" s="378" t="s">
        <v>147</v>
      </c>
      <c r="E206" s="245">
        <v>0</v>
      </c>
      <c r="F206" s="245">
        <f>SUM(F207+F208+F210+F211)</f>
        <v>0</v>
      </c>
      <c r="G206" s="379">
        <v>0</v>
      </c>
      <c r="H206" s="484" t="e">
        <f t="shared" si="46"/>
        <v>#DIV/0!</v>
      </c>
    </row>
    <row r="207" spans="1:8" s="100" customFormat="1" x14ac:dyDescent="0.25">
      <c r="A207" s="230">
        <v>323</v>
      </c>
      <c r="B207" s="199"/>
      <c r="C207" s="200"/>
      <c r="D207" s="400" t="s">
        <v>154</v>
      </c>
      <c r="E207" s="47">
        <v>7190</v>
      </c>
      <c r="F207" s="47">
        <f>F208+F209</f>
        <v>0</v>
      </c>
      <c r="G207" s="361">
        <f>G208+G209</f>
        <v>7190</v>
      </c>
      <c r="H207" s="484">
        <f t="shared" si="46"/>
        <v>100</v>
      </c>
    </row>
    <row r="208" spans="1:8" s="100" customFormat="1" x14ac:dyDescent="0.25">
      <c r="A208" s="231">
        <v>3231</v>
      </c>
      <c r="B208" s="232"/>
      <c r="C208" s="233"/>
      <c r="D208" s="371" t="s">
        <v>203</v>
      </c>
      <c r="E208" s="101"/>
      <c r="F208" s="101"/>
      <c r="G208" s="365">
        <v>6820.26</v>
      </c>
      <c r="H208" s="486" t="e">
        <f t="shared" si="46"/>
        <v>#DIV/0!</v>
      </c>
    </row>
    <row r="209" spans="1:8" s="100" customFormat="1" x14ac:dyDescent="0.25">
      <c r="A209" s="231">
        <v>3235</v>
      </c>
      <c r="B209" s="232"/>
      <c r="C209" s="233"/>
      <c r="D209" s="401" t="s">
        <v>159</v>
      </c>
      <c r="E209" s="101"/>
      <c r="F209" s="101"/>
      <c r="G209" s="365">
        <v>369.74</v>
      </c>
      <c r="H209" s="486" t="e">
        <f t="shared" si="46"/>
        <v>#DIV/0!</v>
      </c>
    </row>
    <row r="210" spans="1:8" ht="28.5" customHeight="1" x14ac:dyDescent="0.25">
      <c r="A210" s="648" t="s">
        <v>80</v>
      </c>
      <c r="B210" s="649"/>
      <c r="C210" s="650"/>
      <c r="D210" s="397" t="s">
        <v>81</v>
      </c>
      <c r="E210" s="103">
        <f>SUM(E211)</f>
        <v>13548</v>
      </c>
      <c r="F210" s="53">
        <f>SUM(F211)</f>
        <v>0</v>
      </c>
      <c r="G210" s="418">
        <f>SUM(G211)</f>
        <v>13851.68</v>
      </c>
      <c r="H210" s="481">
        <f t="shared" si="46"/>
        <v>102.24151166223795</v>
      </c>
    </row>
    <row r="211" spans="1:8" ht="25.5" x14ac:dyDescent="0.25">
      <c r="A211" s="636" t="s">
        <v>68</v>
      </c>
      <c r="B211" s="637"/>
      <c r="C211" s="638"/>
      <c r="D211" s="402" t="s">
        <v>86</v>
      </c>
      <c r="E211" s="208">
        <f>SUM(E212+E216)</f>
        <v>13548</v>
      </c>
      <c r="F211" s="208">
        <f>SUM(F212+F216)</f>
        <v>0</v>
      </c>
      <c r="G211" s="355">
        <f>SUM(G212+G216)</f>
        <v>13851.68</v>
      </c>
      <c r="H211" s="482">
        <f t="shared" si="46"/>
        <v>102.24151166223795</v>
      </c>
    </row>
    <row r="212" spans="1:8" x14ac:dyDescent="0.25">
      <c r="A212" s="639">
        <v>3</v>
      </c>
      <c r="B212" s="640"/>
      <c r="C212" s="641"/>
      <c r="D212" s="403" t="s">
        <v>6</v>
      </c>
      <c r="E212" s="174">
        <f>SUM(E213)</f>
        <v>11475</v>
      </c>
      <c r="F212" s="174">
        <f>SUM(F213)</f>
        <v>0</v>
      </c>
      <c r="G212" s="357">
        <f>SUM(G213)</f>
        <v>11677.53</v>
      </c>
      <c r="H212" s="483">
        <f t="shared" si="46"/>
        <v>101.76496732026143</v>
      </c>
    </row>
    <row r="213" spans="1:8" ht="38.25" x14ac:dyDescent="0.25">
      <c r="A213" s="642">
        <v>37</v>
      </c>
      <c r="B213" s="643"/>
      <c r="C213" s="644"/>
      <c r="D213" s="404" t="s">
        <v>39</v>
      </c>
      <c r="E213" s="91">
        <f t="shared" ref="E213:G213" si="58">SUM(E214)</f>
        <v>11475</v>
      </c>
      <c r="F213" s="91">
        <f t="shared" si="58"/>
        <v>0</v>
      </c>
      <c r="G213" s="359">
        <f t="shared" si="58"/>
        <v>11677.53</v>
      </c>
      <c r="H213" s="485">
        <f t="shared" si="46"/>
        <v>101.76496732026143</v>
      </c>
    </row>
    <row r="214" spans="1:8" s="100" customFormat="1" ht="25.5" x14ac:dyDescent="0.25">
      <c r="A214" s="253">
        <v>372</v>
      </c>
      <c r="B214" s="254"/>
      <c r="C214" s="255"/>
      <c r="D214" s="360" t="s">
        <v>210</v>
      </c>
      <c r="E214" s="47">
        <v>11475</v>
      </c>
      <c r="F214" s="47">
        <f t="shared" ref="F214:G214" si="59">SUM(F215)</f>
        <v>0</v>
      </c>
      <c r="G214" s="361">
        <f t="shared" si="59"/>
        <v>11677.53</v>
      </c>
      <c r="H214" s="484">
        <f t="shared" si="46"/>
        <v>101.76496732026143</v>
      </c>
    </row>
    <row r="215" spans="1:8" s="100" customFormat="1" ht="25.5" x14ac:dyDescent="0.25">
      <c r="A215" s="256">
        <v>3722</v>
      </c>
      <c r="B215" s="257"/>
      <c r="C215" s="258"/>
      <c r="D215" s="362" t="s">
        <v>213</v>
      </c>
      <c r="E215" s="101"/>
      <c r="F215" s="101"/>
      <c r="G215" s="363">
        <v>11677.53</v>
      </c>
      <c r="H215" s="486" t="e">
        <f t="shared" si="46"/>
        <v>#DIV/0!</v>
      </c>
    </row>
    <row r="216" spans="1:8" ht="25.5" x14ac:dyDescent="0.25">
      <c r="A216" s="639">
        <v>4</v>
      </c>
      <c r="B216" s="640"/>
      <c r="C216" s="641"/>
      <c r="D216" s="403" t="s">
        <v>8</v>
      </c>
      <c r="E216" s="174">
        <f t="shared" ref="E216:G218" si="60">SUM(E217)</f>
        <v>2073</v>
      </c>
      <c r="F216" s="174">
        <f t="shared" si="60"/>
        <v>0</v>
      </c>
      <c r="G216" s="357">
        <f t="shared" si="60"/>
        <v>2174.15</v>
      </c>
      <c r="H216" s="483">
        <f t="shared" si="46"/>
        <v>104.87940183309215</v>
      </c>
    </row>
    <row r="217" spans="1:8" ht="25.5" x14ac:dyDescent="0.25">
      <c r="A217" s="642">
        <v>42</v>
      </c>
      <c r="B217" s="643"/>
      <c r="C217" s="644"/>
      <c r="D217" s="383" t="s">
        <v>20</v>
      </c>
      <c r="E217" s="91">
        <f t="shared" si="60"/>
        <v>2073</v>
      </c>
      <c r="F217" s="91">
        <f t="shared" si="60"/>
        <v>0</v>
      </c>
      <c r="G217" s="359">
        <f t="shared" si="60"/>
        <v>2174.15</v>
      </c>
      <c r="H217" s="485">
        <f t="shared" si="46"/>
        <v>104.87940183309215</v>
      </c>
    </row>
    <row r="218" spans="1:8" s="100" customFormat="1" ht="25.5" x14ac:dyDescent="0.25">
      <c r="A218" s="253">
        <v>424</v>
      </c>
      <c r="B218" s="254"/>
      <c r="C218" s="255"/>
      <c r="D218" s="384" t="s">
        <v>182</v>
      </c>
      <c r="E218" s="47">
        <v>2073</v>
      </c>
      <c r="F218" s="47">
        <f t="shared" si="60"/>
        <v>0</v>
      </c>
      <c r="G218" s="361">
        <f t="shared" si="60"/>
        <v>2174.15</v>
      </c>
      <c r="H218" s="484">
        <f t="shared" si="46"/>
        <v>104.87940183309215</v>
      </c>
    </row>
    <row r="219" spans="1:8" s="100" customFormat="1" x14ac:dyDescent="0.25">
      <c r="A219" s="256">
        <v>4241</v>
      </c>
      <c r="B219" s="257"/>
      <c r="C219" s="258"/>
      <c r="D219" s="385" t="s">
        <v>183</v>
      </c>
      <c r="E219" s="101"/>
      <c r="F219" s="101"/>
      <c r="G219" s="363">
        <v>2174.15</v>
      </c>
      <c r="H219" s="486" t="e">
        <f t="shared" si="46"/>
        <v>#DIV/0!</v>
      </c>
    </row>
    <row r="220" spans="1:8" x14ac:dyDescent="0.25">
      <c r="A220" s="632" t="s">
        <v>83</v>
      </c>
      <c r="B220" s="633"/>
      <c r="C220" s="634"/>
      <c r="D220" s="397" t="s">
        <v>87</v>
      </c>
      <c r="E220" s="53">
        <f>SUM(E221)</f>
        <v>0</v>
      </c>
      <c r="F220" s="53">
        <f>SUM(F221)</f>
        <v>0</v>
      </c>
      <c r="G220" s="308">
        <f>SUM(G221)</f>
        <v>0</v>
      </c>
      <c r="H220" s="481" t="e">
        <f t="shared" si="46"/>
        <v>#DIV/0!</v>
      </c>
    </row>
    <row r="221" spans="1:8" ht="25.5" x14ac:dyDescent="0.25">
      <c r="A221" s="614" t="s">
        <v>68</v>
      </c>
      <c r="B221" s="614"/>
      <c r="C221" s="614"/>
      <c r="D221" s="402" t="s">
        <v>86</v>
      </c>
      <c r="E221" s="208">
        <f>SUM(E222+E228)</f>
        <v>0</v>
      </c>
      <c r="F221" s="208">
        <f>SUM(F222+F226)</f>
        <v>0</v>
      </c>
      <c r="G221" s="355">
        <f>SUM(G222+G226)</f>
        <v>0</v>
      </c>
      <c r="H221" s="482" t="e">
        <f t="shared" si="46"/>
        <v>#DIV/0!</v>
      </c>
    </row>
    <row r="222" spans="1:8" x14ac:dyDescent="0.25">
      <c r="A222" s="635">
        <v>3</v>
      </c>
      <c r="B222" s="635"/>
      <c r="C222" s="635"/>
      <c r="D222" s="403" t="s">
        <v>6</v>
      </c>
      <c r="E222" s="174">
        <f t="shared" ref="E222:G222" si="61">SUM(E223)</f>
        <v>0</v>
      </c>
      <c r="F222" s="174">
        <f t="shared" si="61"/>
        <v>0</v>
      </c>
      <c r="G222" s="357">
        <f t="shared" si="61"/>
        <v>0</v>
      </c>
      <c r="H222" s="483" t="e">
        <f t="shared" si="46"/>
        <v>#DIV/0!</v>
      </c>
    </row>
    <row r="223" spans="1:8" x14ac:dyDescent="0.25">
      <c r="A223" s="283">
        <v>32</v>
      </c>
      <c r="B223" s="284"/>
      <c r="C223" s="285"/>
      <c r="D223" s="405" t="s">
        <v>15</v>
      </c>
      <c r="E223" s="91">
        <f>SUM(E224)</f>
        <v>0</v>
      </c>
      <c r="F223" s="91">
        <f>SUM(F224)</f>
        <v>0</v>
      </c>
      <c r="G223" s="359">
        <f t="shared" ref="G223" si="62">SUM(I224)</f>
        <v>0</v>
      </c>
      <c r="H223" s="485" t="e">
        <f t="shared" si="46"/>
        <v>#DIV/0!</v>
      </c>
    </row>
    <row r="224" spans="1:8" s="100" customFormat="1" x14ac:dyDescent="0.25">
      <c r="A224" s="280">
        <v>322</v>
      </c>
      <c r="B224" s="281"/>
      <c r="C224" s="282"/>
      <c r="D224" s="383" t="s">
        <v>147</v>
      </c>
      <c r="E224" s="302">
        <f t="shared" ref="E224:G224" si="63">SUM(E225)</f>
        <v>0</v>
      </c>
      <c r="F224" s="302">
        <f t="shared" si="63"/>
        <v>0</v>
      </c>
      <c r="G224" s="406">
        <f t="shared" si="63"/>
        <v>0</v>
      </c>
      <c r="H224" s="484" t="e">
        <f t="shared" si="46"/>
        <v>#DIV/0!</v>
      </c>
    </row>
    <row r="225" spans="1:8" s="100" customFormat="1" ht="25.5" x14ac:dyDescent="0.25">
      <c r="A225" s="277">
        <v>3221</v>
      </c>
      <c r="B225" s="278"/>
      <c r="C225" s="279"/>
      <c r="D225" s="407" t="s">
        <v>200</v>
      </c>
      <c r="E225" s="101"/>
      <c r="F225" s="101"/>
      <c r="G225" s="363"/>
      <c r="H225" s="486" t="e">
        <f t="shared" ref="H225:H286" si="64">G225/E225*100</f>
        <v>#DIV/0!</v>
      </c>
    </row>
    <row r="226" spans="1:8" ht="25.5" x14ac:dyDescent="0.25">
      <c r="A226" s="270">
        <v>4</v>
      </c>
      <c r="B226" s="271"/>
      <c r="C226" s="272"/>
      <c r="D226" s="395" t="s">
        <v>8</v>
      </c>
      <c r="E226" s="174">
        <f t="shared" ref="E226:G228" si="65">SUM(E227)</f>
        <v>0</v>
      </c>
      <c r="F226" s="174">
        <f t="shared" si="65"/>
        <v>0</v>
      </c>
      <c r="G226" s="357">
        <f t="shared" si="65"/>
        <v>0</v>
      </c>
      <c r="H226" s="483" t="e">
        <f t="shared" si="64"/>
        <v>#DIV/0!</v>
      </c>
    </row>
    <row r="227" spans="1:8" s="100" customFormat="1" ht="25.5" x14ac:dyDescent="0.25">
      <c r="A227" s="297">
        <v>42</v>
      </c>
      <c r="B227" s="298"/>
      <c r="C227" s="299"/>
      <c r="D227" s="383" t="s">
        <v>20</v>
      </c>
      <c r="E227" s="91">
        <f t="shared" si="65"/>
        <v>0</v>
      </c>
      <c r="F227" s="91">
        <f t="shared" si="65"/>
        <v>0</v>
      </c>
      <c r="G227" s="359">
        <f t="shared" si="65"/>
        <v>0</v>
      </c>
      <c r="H227" s="485" t="e">
        <f t="shared" si="64"/>
        <v>#DIV/0!</v>
      </c>
    </row>
    <row r="228" spans="1:8" x14ac:dyDescent="0.25">
      <c r="A228" s="620">
        <v>422</v>
      </c>
      <c r="B228" s="620"/>
      <c r="C228" s="620"/>
      <c r="D228" s="384" t="s">
        <v>211</v>
      </c>
      <c r="E228" s="47">
        <f t="shared" si="65"/>
        <v>0</v>
      </c>
      <c r="F228" s="47">
        <f t="shared" si="65"/>
        <v>0</v>
      </c>
      <c r="G228" s="361">
        <f t="shared" si="65"/>
        <v>0</v>
      </c>
      <c r="H228" s="484" t="e">
        <f t="shared" si="64"/>
        <v>#DIV/0!</v>
      </c>
    </row>
    <row r="229" spans="1:8" s="100" customFormat="1" x14ac:dyDescent="0.25">
      <c r="A229" s="261">
        <v>4221</v>
      </c>
      <c r="B229" s="262"/>
      <c r="C229" s="263"/>
      <c r="D229" s="401" t="s">
        <v>202</v>
      </c>
      <c r="E229" s="101"/>
      <c r="F229" s="36"/>
      <c r="G229" s="363"/>
      <c r="H229" s="486" t="e">
        <f t="shared" si="64"/>
        <v>#DIV/0!</v>
      </c>
    </row>
    <row r="230" spans="1:8" ht="25.5" x14ac:dyDescent="0.25">
      <c r="A230" s="621" t="s">
        <v>84</v>
      </c>
      <c r="B230" s="621"/>
      <c r="C230" s="621"/>
      <c r="D230" s="397" t="s">
        <v>89</v>
      </c>
      <c r="E230" s="103">
        <f>SUM(E231+E269+E264+E287)</f>
        <v>43960</v>
      </c>
      <c r="F230" s="103">
        <f>SUM(F231+F269)</f>
        <v>0</v>
      </c>
      <c r="G230" s="308">
        <f>SUM(G231+G269)</f>
        <v>16264.570000000002</v>
      </c>
      <c r="H230" s="481">
        <f t="shared" si="64"/>
        <v>36.998566878980895</v>
      </c>
    </row>
    <row r="231" spans="1:8" ht="25.5" x14ac:dyDescent="0.25">
      <c r="A231" s="614" t="s">
        <v>90</v>
      </c>
      <c r="B231" s="614"/>
      <c r="C231" s="614"/>
      <c r="D231" s="402" t="s">
        <v>91</v>
      </c>
      <c r="E231" s="208">
        <f>SUM(E232+E258)</f>
        <v>17800</v>
      </c>
      <c r="F231" s="208">
        <f>SUM(F232+F258)</f>
        <v>0</v>
      </c>
      <c r="G231" s="355">
        <f>SUM(G232+G258)</f>
        <v>16261.680000000002</v>
      </c>
      <c r="H231" s="482">
        <f t="shared" si="64"/>
        <v>91.357752808988778</v>
      </c>
    </row>
    <row r="232" spans="1:8" x14ac:dyDescent="0.25">
      <c r="A232" s="616">
        <v>3</v>
      </c>
      <c r="B232" s="616"/>
      <c r="C232" s="616"/>
      <c r="D232" s="403" t="s">
        <v>6</v>
      </c>
      <c r="E232" s="174">
        <f>E233+E240</f>
        <v>12800</v>
      </c>
      <c r="F232" s="174">
        <f t="shared" ref="F232:G232" si="66">SUM(F240)</f>
        <v>0</v>
      </c>
      <c r="G232" s="357">
        <f t="shared" si="66"/>
        <v>13450.330000000002</v>
      </c>
      <c r="H232" s="483">
        <f t="shared" si="64"/>
        <v>105.08070312500001</v>
      </c>
    </row>
    <row r="233" spans="1:8" s="100" customFormat="1" x14ac:dyDescent="0.25">
      <c r="A233" s="608">
        <v>31</v>
      </c>
      <c r="B233" s="609"/>
      <c r="C233" s="610"/>
      <c r="D233" s="358" t="s">
        <v>7</v>
      </c>
      <c r="E233" s="91">
        <f>E234+E236+E238</f>
        <v>0</v>
      </c>
      <c r="F233" s="91"/>
      <c r="G233" s="91">
        <f>G234+G236+G238</f>
        <v>0</v>
      </c>
      <c r="H233" s="485" t="e">
        <f t="shared" si="64"/>
        <v>#DIV/0!</v>
      </c>
    </row>
    <row r="234" spans="1:8" s="100" customFormat="1" x14ac:dyDescent="0.25">
      <c r="A234" s="424">
        <v>311</v>
      </c>
      <c r="B234" s="425"/>
      <c r="C234" s="426"/>
      <c r="D234" s="360" t="s">
        <v>193</v>
      </c>
      <c r="E234" s="319"/>
      <c r="F234" s="319"/>
      <c r="G234" s="365"/>
      <c r="H234" s="486" t="e">
        <f t="shared" si="64"/>
        <v>#DIV/0!</v>
      </c>
    </row>
    <row r="235" spans="1:8" s="100" customFormat="1" x14ac:dyDescent="0.25">
      <c r="A235" s="421">
        <v>3111</v>
      </c>
      <c r="B235" s="422"/>
      <c r="C235" s="423"/>
      <c r="D235" s="362" t="s">
        <v>137</v>
      </c>
      <c r="E235" s="319"/>
      <c r="F235" s="319"/>
      <c r="G235" s="365"/>
      <c r="H235" s="486" t="e">
        <f t="shared" si="64"/>
        <v>#DIV/0!</v>
      </c>
    </row>
    <row r="236" spans="1:8" s="100" customFormat="1" x14ac:dyDescent="0.25">
      <c r="A236" s="502">
        <v>312</v>
      </c>
      <c r="B236" s="503"/>
      <c r="C236" s="504"/>
      <c r="D236" s="360" t="s">
        <v>139</v>
      </c>
      <c r="E236" s="47"/>
      <c r="F236" s="47"/>
      <c r="G236" s="361"/>
      <c r="H236" s="486" t="e">
        <f t="shared" si="64"/>
        <v>#DIV/0!</v>
      </c>
    </row>
    <row r="237" spans="1:8" s="100" customFormat="1" x14ac:dyDescent="0.25">
      <c r="A237" s="499">
        <v>3121</v>
      </c>
      <c r="B237" s="500"/>
      <c r="C237" s="501"/>
      <c r="D237" s="362" t="s">
        <v>139</v>
      </c>
      <c r="E237" s="319"/>
      <c r="F237" s="319"/>
      <c r="G237" s="365"/>
      <c r="H237" s="486" t="e">
        <f t="shared" si="64"/>
        <v>#DIV/0!</v>
      </c>
    </row>
    <row r="238" spans="1:8" s="100" customFormat="1" x14ac:dyDescent="0.25">
      <c r="A238" s="424">
        <v>313</v>
      </c>
      <c r="B238" s="425"/>
      <c r="C238" s="426"/>
      <c r="D238" s="360" t="s">
        <v>140</v>
      </c>
      <c r="E238" s="47"/>
      <c r="F238" s="47"/>
      <c r="G238" s="361"/>
      <c r="H238" s="484" t="e">
        <f t="shared" si="64"/>
        <v>#DIV/0!</v>
      </c>
    </row>
    <row r="239" spans="1:8" s="100" customFormat="1" ht="25.5" x14ac:dyDescent="0.25">
      <c r="A239" s="421">
        <v>3132</v>
      </c>
      <c r="B239" s="422"/>
      <c r="C239" s="423"/>
      <c r="D239" s="362" t="s">
        <v>194</v>
      </c>
      <c r="E239" s="319"/>
      <c r="F239" s="319"/>
      <c r="G239" s="365"/>
      <c r="H239" s="486" t="e">
        <f t="shared" si="64"/>
        <v>#DIV/0!</v>
      </c>
    </row>
    <row r="240" spans="1:8" x14ac:dyDescent="0.25">
      <c r="A240" s="605">
        <v>32</v>
      </c>
      <c r="B240" s="605"/>
      <c r="C240" s="605"/>
      <c r="D240" s="404" t="s">
        <v>15</v>
      </c>
      <c r="E240" s="91">
        <f>SUM(E248+E255+E241+E243+E253)</f>
        <v>12800</v>
      </c>
      <c r="F240" s="91">
        <f>SUM(F248+F255+F241+F243)</f>
        <v>0</v>
      </c>
      <c r="G240" s="359">
        <f>SUM(G248+G255+G241+G243)</f>
        <v>13450.330000000002</v>
      </c>
      <c r="H240" s="483">
        <f t="shared" si="64"/>
        <v>105.08070312500001</v>
      </c>
    </row>
    <row r="241" spans="1:8" s="100" customFormat="1" x14ac:dyDescent="0.25">
      <c r="A241" s="253">
        <v>321</v>
      </c>
      <c r="B241" s="254"/>
      <c r="C241" s="255"/>
      <c r="D241" s="408" t="s">
        <v>143</v>
      </c>
      <c r="E241" s="47">
        <v>950</v>
      </c>
      <c r="F241" s="47">
        <f>F242</f>
        <v>0</v>
      </c>
      <c r="G241" s="361">
        <f>G242</f>
        <v>1313.7</v>
      </c>
      <c r="H241" s="484">
        <f t="shared" si="64"/>
        <v>138.28421052631577</v>
      </c>
    </row>
    <row r="242" spans="1:8" s="100" customFormat="1" x14ac:dyDescent="0.25">
      <c r="A242" s="286">
        <v>3211</v>
      </c>
      <c r="B242" s="287"/>
      <c r="C242" s="288"/>
      <c r="D242" s="407" t="s">
        <v>144</v>
      </c>
      <c r="E242" s="101"/>
      <c r="F242" s="101"/>
      <c r="G242" s="363">
        <v>1313.7</v>
      </c>
      <c r="H242" s="486" t="e">
        <f t="shared" si="64"/>
        <v>#DIV/0!</v>
      </c>
    </row>
    <row r="243" spans="1:8" s="100" customFormat="1" x14ac:dyDescent="0.25">
      <c r="A243" s="294">
        <v>322</v>
      </c>
      <c r="B243" s="295"/>
      <c r="C243" s="296"/>
      <c r="D243" s="408" t="s">
        <v>147</v>
      </c>
      <c r="E243" s="47">
        <v>2600</v>
      </c>
      <c r="F243" s="47">
        <f>F244+F247</f>
        <v>0</v>
      </c>
      <c r="G243" s="361">
        <f>G244+G247+G246+G245</f>
        <v>459.65999999999997</v>
      </c>
      <c r="H243" s="484">
        <f t="shared" si="64"/>
        <v>17.67923076923077</v>
      </c>
    </row>
    <row r="244" spans="1:8" s="100" customFormat="1" ht="25.5" x14ac:dyDescent="0.25">
      <c r="A244" s="286">
        <v>3221</v>
      </c>
      <c r="B244" s="287"/>
      <c r="C244" s="288"/>
      <c r="D244" s="407" t="s">
        <v>200</v>
      </c>
      <c r="E244" s="101"/>
      <c r="F244" s="101"/>
      <c r="G244" s="363">
        <v>305.63</v>
      </c>
      <c r="H244" s="486" t="e">
        <f t="shared" si="64"/>
        <v>#DIV/0!</v>
      </c>
    </row>
    <row r="245" spans="1:8" s="100" customFormat="1" x14ac:dyDescent="0.25">
      <c r="A245" s="421">
        <v>3222</v>
      </c>
      <c r="B245" s="419"/>
      <c r="C245" s="420"/>
      <c r="D245" s="362" t="s">
        <v>149</v>
      </c>
      <c r="E245" s="101"/>
      <c r="F245" s="101"/>
      <c r="G245" s="363">
        <v>61.63</v>
      </c>
      <c r="H245" s="486" t="e">
        <f t="shared" si="64"/>
        <v>#DIV/0!</v>
      </c>
    </row>
    <row r="246" spans="1:8" s="100" customFormat="1" ht="25.5" x14ac:dyDescent="0.25">
      <c r="A246" s="421">
        <v>3224</v>
      </c>
      <c r="B246" s="419"/>
      <c r="C246" s="420"/>
      <c r="D246" s="362" t="s">
        <v>151</v>
      </c>
      <c r="E246" s="101"/>
      <c r="F246" s="101"/>
      <c r="G246" s="363"/>
      <c r="H246" s="486" t="e">
        <f t="shared" si="64"/>
        <v>#DIV/0!</v>
      </c>
    </row>
    <row r="247" spans="1:8" s="100" customFormat="1" x14ac:dyDescent="0.25">
      <c r="A247" s="286">
        <v>3225</v>
      </c>
      <c r="B247" s="287"/>
      <c r="C247" s="288"/>
      <c r="D247" s="407" t="s">
        <v>201</v>
      </c>
      <c r="E247" s="101"/>
      <c r="F247" s="101"/>
      <c r="G247" s="363">
        <v>92.4</v>
      </c>
      <c r="H247" s="486" t="e">
        <f t="shared" si="64"/>
        <v>#DIV/0!</v>
      </c>
    </row>
    <row r="248" spans="1:8" s="100" customFormat="1" x14ac:dyDescent="0.25">
      <c r="A248" s="253">
        <v>323</v>
      </c>
      <c r="B248" s="254"/>
      <c r="C248" s="255"/>
      <c r="D248" s="408" t="s">
        <v>154</v>
      </c>
      <c r="E248" s="47">
        <v>1100</v>
      </c>
      <c r="F248" s="47">
        <f>F249+F251</f>
        <v>0</v>
      </c>
      <c r="G248" s="361">
        <f>G249+G251+G250+G252</f>
        <v>3897.08</v>
      </c>
      <c r="H248" s="484">
        <f t="shared" si="64"/>
        <v>354.28</v>
      </c>
    </row>
    <row r="249" spans="1:8" s="100" customFormat="1" x14ac:dyDescent="0.25">
      <c r="A249" s="286">
        <v>3231</v>
      </c>
      <c r="B249" s="287"/>
      <c r="C249" s="288"/>
      <c r="D249" s="409" t="s">
        <v>203</v>
      </c>
      <c r="E249" s="101"/>
      <c r="F249" s="101"/>
      <c r="G249" s="363">
        <v>212</v>
      </c>
      <c r="H249" s="486" t="e">
        <f t="shared" si="64"/>
        <v>#DIV/0!</v>
      </c>
    </row>
    <row r="250" spans="1:8" s="100" customFormat="1" ht="25.5" x14ac:dyDescent="0.25">
      <c r="A250" s="629">
        <v>3232</v>
      </c>
      <c r="B250" s="630"/>
      <c r="C250" s="631"/>
      <c r="D250" s="372" t="s">
        <v>156</v>
      </c>
      <c r="E250" s="5"/>
      <c r="F250" s="5"/>
      <c r="G250" s="410">
        <v>3496.63</v>
      </c>
      <c r="H250" s="486"/>
    </row>
    <row r="251" spans="1:8" s="100" customFormat="1" x14ac:dyDescent="0.25">
      <c r="A251" s="336">
        <v>3238</v>
      </c>
      <c r="B251" s="337"/>
      <c r="C251" s="338"/>
      <c r="D251" s="372" t="s">
        <v>162</v>
      </c>
      <c r="E251" s="5"/>
      <c r="F251" s="5"/>
      <c r="G251" s="410">
        <v>65.45</v>
      </c>
      <c r="H251" s="486" t="e">
        <f t="shared" si="64"/>
        <v>#DIV/0!</v>
      </c>
    </row>
    <row r="252" spans="1:8" s="100" customFormat="1" x14ac:dyDescent="0.25">
      <c r="A252" s="556">
        <v>3239</v>
      </c>
      <c r="B252" s="557"/>
      <c r="C252" s="558"/>
      <c r="D252" s="372" t="s">
        <v>163</v>
      </c>
      <c r="E252" s="5"/>
      <c r="F252" s="5"/>
      <c r="G252" s="410">
        <v>123</v>
      </c>
      <c r="H252" s="546" t="e">
        <f t="shared" si="64"/>
        <v>#DIV/0!</v>
      </c>
    </row>
    <row r="253" spans="1:8" s="100" customFormat="1" ht="25.5" x14ac:dyDescent="0.25">
      <c r="A253" s="533">
        <v>324</v>
      </c>
      <c r="B253" s="534"/>
      <c r="C253" s="535"/>
      <c r="D253" s="536" t="s">
        <v>209</v>
      </c>
      <c r="E253" s="47">
        <v>150</v>
      </c>
      <c r="F253" s="47">
        <f t="shared" ref="F253:G253" si="67">SUM(F254)</f>
        <v>0</v>
      </c>
      <c r="G253" s="361">
        <f t="shared" si="67"/>
        <v>0</v>
      </c>
      <c r="H253" s="537">
        <f t="shared" si="64"/>
        <v>0</v>
      </c>
    </row>
    <row r="254" spans="1:8" s="100" customFormat="1" ht="25.5" x14ac:dyDescent="0.25">
      <c r="A254" s="538">
        <v>3241</v>
      </c>
      <c r="B254" s="539"/>
      <c r="C254" s="540"/>
      <c r="D254" s="541" t="s">
        <v>209</v>
      </c>
      <c r="E254" s="101"/>
      <c r="F254" s="101"/>
      <c r="G254" s="363"/>
      <c r="H254" s="542" t="e">
        <f t="shared" si="64"/>
        <v>#DIV/0!</v>
      </c>
    </row>
    <row r="255" spans="1:8" s="100" customFormat="1" ht="25.5" x14ac:dyDescent="0.25">
      <c r="A255" s="253">
        <v>329</v>
      </c>
      <c r="B255" s="254"/>
      <c r="C255" s="255"/>
      <c r="D255" s="411" t="s">
        <v>164</v>
      </c>
      <c r="E255" s="46">
        <v>8000</v>
      </c>
      <c r="F255" s="46">
        <f>F256+F257</f>
        <v>0</v>
      </c>
      <c r="G255" s="412">
        <f>G256+G257</f>
        <v>7779.89</v>
      </c>
      <c r="H255" s="484">
        <f t="shared" si="64"/>
        <v>97.248625000000004</v>
      </c>
    </row>
    <row r="256" spans="1:8" s="100" customFormat="1" x14ac:dyDescent="0.25">
      <c r="A256" s="222">
        <v>3294</v>
      </c>
      <c r="B256" s="223"/>
      <c r="C256" s="224"/>
      <c r="D256" s="375" t="s">
        <v>207</v>
      </c>
      <c r="E256" s="342"/>
      <c r="F256" s="342"/>
      <c r="G256" s="413">
        <v>60</v>
      </c>
      <c r="H256" s="486" t="e">
        <f t="shared" si="64"/>
        <v>#DIV/0!</v>
      </c>
    </row>
    <row r="257" spans="1:8" s="100" customFormat="1" ht="25.5" x14ac:dyDescent="0.25">
      <c r="A257" s="261">
        <v>3299</v>
      </c>
      <c r="B257" s="262"/>
      <c r="C257" s="263"/>
      <c r="D257" s="414" t="s">
        <v>164</v>
      </c>
      <c r="E257" s="101"/>
      <c r="F257" s="101"/>
      <c r="G257" s="363">
        <v>7719.89</v>
      </c>
      <c r="H257" s="486" t="e">
        <f t="shared" si="64"/>
        <v>#DIV/0!</v>
      </c>
    </row>
    <row r="258" spans="1:8" s="100" customFormat="1" ht="25.5" x14ac:dyDescent="0.25">
      <c r="A258" s="328">
        <v>4</v>
      </c>
      <c r="B258" s="329"/>
      <c r="C258" s="330"/>
      <c r="D258" s="395" t="s">
        <v>8</v>
      </c>
      <c r="E258" s="174">
        <f t="shared" ref="E258:G259" si="68">SUM(E259)</f>
        <v>5000</v>
      </c>
      <c r="F258" s="174">
        <f t="shared" si="68"/>
        <v>0</v>
      </c>
      <c r="G258" s="357">
        <f t="shared" si="68"/>
        <v>2811.35</v>
      </c>
      <c r="H258" s="483">
        <f t="shared" si="64"/>
        <v>56.226999999999997</v>
      </c>
    </row>
    <row r="259" spans="1:8" s="100" customFormat="1" ht="25.5" x14ac:dyDescent="0.25">
      <c r="A259" s="297">
        <v>42</v>
      </c>
      <c r="B259" s="298"/>
      <c r="C259" s="299"/>
      <c r="D259" s="383" t="s">
        <v>20</v>
      </c>
      <c r="E259" s="91">
        <f t="shared" si="68"/>
        <v>5000</v>
      </c>
      <c r="F259" s="91">
        <f t="shared" si="68"/>
        <v>0</v>
      </c>
      <c r="G259" s="359">
        <f t="shared" si="68"/>
        <v>2811.35</v>
      </c>
      <c r="H259" s="485">
        <f t="shared" si="64"/>
        <v>56.226999999999997</v>
      </c>
    </row>
    <row r="260" spans="1:8" s="100" customFormat="1" x14ac:dyDescent="0.25">
      <c r="A260" s="620">
        <v>422</v>
      </c>
      <c r="B260" s="620"/>
      <c r="C260" s="620"/>
      <c r="D260" s="384" t="s">
        <v>211</v>
      </c>
      <c r="E260" s="47">
        <v>5000</v>
      </c>
      <c r="F260" s="47">
        <f>SUM(F261+F262)</f>
        <v>0</v>
      </c>
      <c r="G260" s="361">
        <f>SUM(G261+G262+G263)</f>
        <v>2811.35</v>
      </c>
      <c r="H260" s="484">
        <f t="shared" si="64"/>
        <v>56.226999999999997</v>
      </c>
    </row>
    <row r="261" spans="1:8" s="100" customFormat="1" x14ac:dyDescent="0.25">
      <c r="A261" s="261">
        <v>4221</v>
      </c>
      <c r="B261" s="262"/>
      <c r="C261" s="263"/>
      <c r="D261" s="401" t="s">
        <v>202</v>
      </c>
      <c r="E261" s="101"/>
      <c r="F261" s="101"/>
      <c r="G261" s="363">
        <v>1617.77</v>
      </c>
      <c r="H261" s="486" t="e">
        <f t="shared" si="64"/>
        <v>#DIV/0!</v>
      </c>
    </row>
    <row r="262" spans="1:8" s="100" customFormat="1" x14ac:dyDescent="0.25">
      <c r="A262" s="261">
        <v>4223</v>
      </c>
      <c r="B262" s="262"/>
      <c r="C262" s="263"/>
      <c r="D262" s="415" t="s">
        <v>178</v>
      </c>
      <c r="E262" s="101"/>
      <c r="F262" s="101"/>
      <c r="G262" s="363"/>
      <c r="H262" s="486" t="e">
        <f t="shared" si="64"/>
        <v>#DIV/0!</v>
      </c>
    </row>
    <row r="263" spans="1:8" s="100" customFormat="1" x14ac:dyDescent="0.25">
      <c r="A263" s="261">
        <v>4226</v>
      </c>
      <c r="B263" s="262"/>
      <c r="C263" s="263"/>
      <c r="D263" s="415" t="s">
        <v>180</v>
      </c>
      <c r="E263" s="101"/>
      <c r="F263" s="101"/>
      <c r="G263" s="363">
        <v>1193.58</v>
      </c>
      <c r="H263" s="486" t="e">
        <f t="shared" si="64"/>
        <v>#DIV/0!</v>
      </c>
    </row>
    <row r="264" spans="1:8" s="100" customFormat="1" ht="40.5" customHeight="1" x14ac:dyDescent="0.25">
      <c r="A264" s="614" t="s">
        <v>219</v>
      </c>
      <c r="B264" s="614"/>
      <c r="C264" s="614"/>
      <c r="D264" s="402" t="s">
        <v>220</v>
      </c>
      <c r="E264" s="208">
        <f t="shared" ref="E264:G265" si="69">E265</f>
        <v>25480</v>
      </c>
      <c r="F264" s="208">
        <f t="shared" si="69"/>
        <v>0</v>
      </c>
      <c r="G264" s="355">
        <f t="shared" si="69"/>
        <v>0</v>
      </c>
      <c r="H264" s="482">
        <f t="shared" si="64"/>
        <v>0</v>
      </c>
    </row>
    <row r="265" spans="1:8" s="100" customFormat="1" ht="20.25" customHeight="1" x14ac:dyDescent="0.25">
      <c r="A265" s="339">
        <v>4</v>
      </c>
      <c r="B265" s="340"/>
      <c r="C265" s="341"/>
      <c r="D265" s="395" t="s">
        <v>8</v>
      </c>
      <c r="E265" s="174">
        <f t="shared" si="69"/>
        <v>25480</v>
      </c>
      <c r="F265" s="174">
        <f t="shared" si="69"/>
        <v>0</v>
      </c>
      <c r="G265" s="357">
        <f t="shared" si="69"/>
        <v>0</v>
      </c>
      <c r="H265" s="483">
        <f t="shared" si="64"/>
        <v>0</v>
      </c>
    </row>
    <row r="266" spans="1:8" s="100" customFormat="1" ht="25.5" x14ac:dyDescent="0.25">
      <c r="A266" s="297">
        <v>42</v>
      </c>
      <c r="B266" s="298"/>
      <c r="C266" s="299"/>
      <c r="D266" s="383" t="s">
        <v>20</v>
      </c>
      <c r="E266" s="91">
        <f t="shared" ref="E266:G267" si="70">E267</f>
        <v>25480</v>
      </c>
      <c r="F266" s="91">
        <f t="shared" si="70"/>
        <v>0</v>
      </c>
      <c r="G266" s="359">
        <f t="shared" si="70"/>
        <v>0</v>
      </c>
      <c r="H266" s="485">
        <f t="shared" si="64"/>
        <v>0</v>
      </c>
    </row>
    <row r="267" spans="1:8" s="100" customFormat="1" x14ac:dyDescent="0.25">
      <c r="A267" s="618">
        <v>422</v>
      </c>
      <c r="B267" s="618"/>
      <c r="C267" s="618"/>
      <c r="D267" s="384" t="s">
        <v>211</v>
      </c>
      <c r="E267" s="47">
        <v>25480</v>
      </c>
      <c r="F267" s="47">
        <f t="shared" si="70"/>
        <v>0</v>
      </c>
      <c r="G267" s="361">
        <f t="shared" si="70"/>
        <v>0</v>
      </c>
      <c r="H267" s="484">
        <f t="shared" si="64"/>
        <v>0</v>
      </c>
    </row>
    <row r="268" spans="1:8" s="100" customFormat="1" x14ac:dyDescent="0.25">
      <c r="A268" s="618">
        <v>4226</v>
      </c>
      <c r="B268" s="618"/>
      <c r="C268" s="618"/>
      <c r="D268" s="415" t="s">
        <v>180</v>
      </c>
      <c r="E268" s="101"/>
      <c r="F268" s="101"/>
      <c r="G268" s="363"/>
      <c r="H268" s="486" t="e">
        <f t="shared" si="64"/>
        <v>#DIV/0!</v>
      </c>
    </row>
    <row r="269" spans="1:8" x14ac:dyDescent="0.25">
      <c r="A269" s="617" t="s">
        <v>92</v>
      </c>
      <c r="B269" s="617"/>
      <c r="C269" s="617"/>
      <c r="D269" s="402" t="s">
        <v>93</v>
      </c>
      <c r="E269" s="208">
        <f>SUM(E270+E281)</f>
        <v>680</v>
      </c>
      <c r="F269" s="208">
        <f>SUM(F270+F281)</f>
        <v>0</v>
      </c>
      <c r="G269" s="355">
        <f>SUM(G270+G281)</f>
        <v>2.89</v>
      </c>
      <c r="H269" s="482">
        <f t="shared" si="64"/>
        <v>0.42500000000000004</v>
      </c>
    </row>
    <row r="270" spans="1:8" x14ac:dyDescent="0.25">
      <c r="A270" s="270">
        <v>3</v>
      </c>
      <c r="B270" s="271"/>
      <c r="C270" s="272"/>
      <c r="D270" s="395" t="s">
        <v>6</v>
      </c>
      <c r="E270" s="174">
        <f t="shared" ref="E270:G270" si="71">SUM(E271)</f>
        <v>680</v>
      </c>
      <c r="F270" s="174">
        <f t="shared" si="71"/>
        <v>0</v>
      </c>
      <c r="G270" s="357">
        <f t="shared" si="71"/>
        <v>0</v>
      </c>
      <c r="H270" s="483">
        <f t="shared" si="64"/>
        <v>0</v>
      </c>
    </row>
    <row r="271" spans="1:8" s="100" customFormat="1" x14ac:dyDescent="0.25">
      <c r="A271" s="267">
        <v>32</v>
      </c>
      <c r="B271" s="268"/>
      <c r="C271" s="269"/>
      <c r="D271" s="405" t="s">
        <v>15</v>
      </c>
      <c r="E271" s="91">
        <f>SUM(E272+E274+E277+E279)</f>
        <v>680</v>
      </c>
      <c r="F271" s="91">
        <f>SUM(F272+F274+F277+F279)</f>
        <v>0</v>
      </c>
      <c r="G271" s="359">
        <f>SUM(G272+G274+G277+G279)</f>
        <v>0</v>
      </c>
      <c r="H271" s="485">
        <f t="shared" si="64"/>
        <v>0</v>
      </c>
    </row>
    <row r="272" spans="1:8" x14ac:dyDescent="0.25">
      <c r="A272" s="253">
        <v>321</v>
      </c>
      <c r="B272" s="254"/>
      <c r="C272" s="255"/>
      <c r="D272" s="408" t="s">
        <v>143</v>
      </c>
      <c r="E272" s="47">
        <f t="shared" ref="E272:G272" si="72">SUM(E273)</f>
        <v>0</v>
      </c>
      <c r="F272" s="47">
        <f t="shared" si="72"/>
        <v>0</v>
      </c>
      <c r="G272" s="361">
        <f t="shared" si="72"/>
        <v>0</v>
      </c>
      <c r="H272" s="484" t="e">
        <f t="shared" si="64"/>
        <v>#DIV/0!</v>
      </c>
    </row>
    <row r="273" spans="1:8" s="100" customFormat="1" x14ac:dyDescent="0.25">
      <c r="A273" s="286">
        <v>3211</v>
      </c>
      <c r="B273" s="287"/>
      <c r="C273" s="288"/>
      <c r="D273" s="407" t="s">
        <v>144</v>
      </c>
      <c r="E273" s="101"/>
      <c r="F273" s="36"/>
      <c r="G273" s="363"/>
      <c r="H273" s="486" t="e">
        <f t="shared" si="64"/>
        <v>#DIV/0!</v>
      </c>
    </row>
    <row r="274" spans="1:8" s="100" customFormat="1" x14ac:dyDescent="0.25">
      <c r="A274" s="294">
        <v>322</v>
      </c>
      <c r="B274" s="295"/>
      <c r="C274" s="296"/>
      <c r="D274" s="408" t="s">
        <v>147</v>
      </c>
      <c r="E274" s="47">
        <v>175</v>
      </c>
      <c r="F274" s="47">
        <f t="shared" ref="F274:G274" si="73">SUM(F275+F276)</f>
        <v>0</v>
      </c>
      <c r="G274" s="361">
        <f t="shared" si="73"/>
        <v>0</v>
      </c>
      <c r="H274" s="484">
        <f t="shared" si="64"/>
        <v>0</v>
      </c>
    </row>
    <row r="275" spans="1:8" s="100" customFormat="1" ht="25.5" x14ac:dyDescent="0.25">
      <c r="A275" s="286">
        <v>3221</v>
      </c>
      <c r="B275" s="287"/>
      <c r="C275" s="288"/>
      <c r="D275" s="407" t="s">
        <v>200</v>
      </c>
      <c r="E275" s="101"/>
      <c r="F275" s="36"/>
      <c r="G275" s="363"/>
      <c r="H275" s="486" t="e">
        <f t="shared" si="64"/>
        <v>#DIV/0!</v>
      </c>
    </row>
    <row r="276" spans="1:8" s="100" customFormat="1" x14ac:dyDescent="0.25">
      <c r="A276" s="286">
        <v>3225</v>
      </c>
      <c r="B276" s="287"/>
      <c r="C276" s="288"/>
      <c r="D276" s="407" t="s">
        <v>201</v>
      </c>
      <c r="E276" s="101"/>
      <c r="F276" s="36"/>
      <c r="G276" s="363"/>
      <c r="H276" s="486" t="e">
        <f t="shared" si="64"/>
        <v>#DIV/0!</v>
      </c>
    </row>
    <row r="277" spans="1:8" s="100" customFormat="1" x14ac:dyDescent="0.25">
      <c r="A277" s="294">
        <v>323</v>
      </c>
      <c r="B277" s="295"/>
      <c r="C277" s="296"/>
      <c r="D277" s="408" t="s">
        <v>154</v>
      </c>
      <c r="E277" s="47">
        <f t="shared" ref="E277:G277" si="74">SUM(E278)</f>
        <v>0</v>
      </c>
      <c r="F277" s="47">
        <f t="shared" si="74"/>
        <v>0</v>
      </c>
      <c r="G277" s="361">
        <f t="shared" si="74"/>
        <v>0</v>
      </c>
      <c r="H277" s="484" t="e">
        <f t="shared" si="64"/>
        <v>#DIV/0!</v>
      </c>
    </row>
    <row r="278" spans="1:8" s="100" customFormat="1" x14ac:dyDescent="0.25">
      <c r="A278" s="286">
        <v>3239</v>
      </c>
      <c r="B278" s="287"/>
      <c r="C278" s="288"/>
      <c r="D278" s="407" t="s">
        <v>163</v>
      </c>
      <c r="E278" s="101"/>
      <c r="F278" s="36"/>
      <c r="G278" s="363"/>
      <c r="H278" s="486" t="e">
        <f t="shared" si="64"/>
        <v>#DIV/0!</v>
      </c>
    </row>
    <row r="279" spans="1:8" s="100" customFormat="1" ht="25.5" x14ac:dyDescent="0.25">
      <c r="A279" s="253">
        <v>329</v>
      </c>
      <c r="B279" s="254"/>
      <c r="C279" s="255"/>
      <c r="D279" s="411" t="s">
        <v>164</v>
      </c>
      <c r="E279" s="47">
        <v>505</v>
      </c>
      <c r="F279" s="47">
        <f>SUM(F280)</f>
        <v>0</v>
      </c>
      <c r="G279" s="361">
        <f>SUM(G280)</f>
        <v>0</v>
      </c>
      <c r="H279" s="484">
        <f t="shared" si="64"/>
        <v>0</v>
      </c>
    </row>
    <row r="280" spans="1:8" s="100" customFormat="1" ht="25.5" x14ac:dyDescent="0.25">
      <c r="A280" s="261">
        <v>3299</v>
      </c>
      <c r="B280" s="262"/>
      <c r="C280" s="263"/>
      <c r="D280" s="414" t="s">
        <v>164</v>
      </c>
      <c r="E280" s="101"/>
      <c r="F280" s="36"/>
      <c r="G280" s="363"/>
      <c r="H280" s="486" t="e">
        <f t="shared" si="64"/>
        <v>#DIV/0!</v>
      </c>
    </row>
    <row r="281" spans="1:8" ht="25.5" x14ac:dyDescent="0.25">
      <c r="A281" s="615">
        <v>4</v>
      </c>
      <c r="B281" s="615"/>
      <c r="C281" s="615"/>
      <c r="D281" s="403" t="s">
        <v>8</v>
      </c>
      <c r="E281" s="174">
        <f t="shared" ref="E281:G285" si="75">SUM(E282)</f>
        <v>0</v>
      </c>
      <c r="F281" s="174">
        <f t="shared" si="75"/>
        <v>0</v>
      </c>
      <c r="G281" s="357">
        <f t="shared" si="75"/>
        <v>2.89</v>
      </c>
      <c r="H281" s="483" t="e">
        <f t="shared" si="64"/>
        <v>#DIV/0!</v>
      </c>
    </row>
    <row r="282" spans="1:8" ht="25.5" x14ac:dyDescent="0.25">
      <c r="A282" s="605">
        <v>42</v>
      </c>
      <c r="B282" s="605"/>
      <c r="C282" s="605"/>
      <c r="D282" s="383" t="s">
        <v>20</v>
      </c>
      <c r="E282" s="91">
        <f>SUM(E283+E285)</f>
        <v>0</v>
      </c>
      <c r="F282" s="91">
        <f>SUM(F283+F285)</f>
        <v>0</v>
      </c>
      <c r="G282" s="359">
        <f>SUM(G283+G285)</f>
        <v>2.89</v>
      </c>
      <c r="H282" s="485" t="e">
        <f t="shared" si="64"/>
        <v>#DIV/0!</v>
      </c>
    </row>
    <row r="283" spans="1:8" s="100" customFormat="1" x14ac:dyDescent="0.25">
      <c r="A283" s="253">
        <v>422</v>
      </c>
      <c r="B283" s="254"/>
      <c r="C283" s="255"/>
      <c r="D283" s="400" t="s">
        <v>211</v>
      </c>
      <c r="E283" s="47">
        <f t="shared" si="75"/>
        <v>0</v>
      </c>
      <c r="F283" s="47">
        <f t="shared" si="75"/>
        <v>0</v>
      </c>
      <c r="G283" s="361">
        <f t="shared" si="75"/>
        <v>0</v>
      </c>
      <c r="H283" s="484" t="e">
        <f t="shared" si="64"/>
        <v>#DIV/0!</v>
      </c>
    </row>
    <row r="284" spans="1:8" s="100" customFormat="1" x14ac:dyDescent="0.25">
      <c r="A284" s="261">
        <v>4221</v>
      </c>
      <c r="B284" s="262"/>
      <c r="C284" s="263"/>
      <c r="D284" s="401" t="s">
        <v>202</v>
      </c>
      <c r="E284" s="101"/>
      <c r="F284" s="36"/>
      <c r="G284" s="363"/>
      <c r="H284" s="486" t="e">
        <f t="shared" si="64"/>
        <v>#DIV/0!</v>
      </c>
    </row>
    <row r="285" spans="1:8" s="100" customFormat="1" ht="25.5" x14ac:dyDescent="0.25">
      <c r="A285" s="230">
        <v>424</v>
      </c>
      <c r="B285" s="199"/>
      <c r="C285" s="200"/>
      <c r="D285" s="384" t="s">
        <v>182</v>
      </c>
      <c r="E285" s="47">
        <f t="shared" si="75"/>
        <v>0</v>
      </c>
      <c r="F285" s="47">
        <f t="shared" si="75"/>
        <v>0</v>
      </c>
      <c r="G285" s="361">
        <f t="shared" si="75"/>
        <v>2.89</v>
      </c>
      <c r="H285" s="484" t="e">
        <f t="shared" si="64"/>
        <v>#DIV/0!</v>
      </c>
    </row>
    <row r="286" spans="1:8" s="100" customFormat="1" x14ac:dyDescent="0.25">
      <c r="A286" s="231">
        <v>4241</v>
      </c>
      <c r="B286" s="232"/>
      <c r="C286" s="233"/>
      <c r="D286" s="385" t="s">
        <v>183</v>
      </c>
      <c r="E286" s="101"/>
      <c r="F286" s="36"/>
      <c r="G286" s="363">
        <v>2.89</v>
      </c>
      <c r="H286" s="486" t="e">
        <f t="shared" si="64"/>
        <v>#DIV/0!</v>
      </c>
    </row>
    <row r="287" spans="1:8" s="100" customFormat="1" ht="38.25" customHeight="1" x14ac:dyDescent="0.25">
      <c r="A287" s="614" t="s">
        <v>246</v>
      </c>
      <c r="B287" s="614"/>
      <c r="C287" s="614"/>
      <c r="D287" s="402" t="s">
        <v>247</v>
      </c>
      <c r="E287" s="208">
        <f t="shared" ref="E287:G290" si="76">E288</f>
        <v>0</v>
      </c>
      <c r="F287" s="208">
        <f t="shared" si="76"/>
        <v>0</v>
      </c>
      <c r="G287" s="355">
        <f t="shared" si="76"/>
        <v>0</v>
      </c>
      <c r="H287" s="482" t="e">
        <f t="shared" ref="H287:H291" si="77">G287/E287*100</f>
        <v>#DIV/0!</v>
      </c>
    </row>
    <row r="288" spans="1:8" s="100" customFormat="1" x14ac:dyDescent="0.25">
      <c r="A288" s="506">
        <v>3</v>
      </c>
      <c r="B288" s="507"/>
      <c r="C288" s="508"/>
      <c r="D288" s="395" t="s">
        <v>6</v>
      </c>
      <c r="E288" s="174">
        <f t="shared" si="76"/>
        <v>0</v>
      </c>
      <c r="F288" s="174">
        <f t="shared" si="76"/>
        <v>0</v>
      </c>
      <c r="G288" s="357">
        <f t="shared" si="76"/>
        <v>0</v>
      </c>
      <c r="H288" s="483" t="e">
        <f t="shared" si="77"/>
        <v>#DIV/0!</v>
      </c>
    </row>
    <row r="289" spans="1:10" s="100" customFormat="1" x14ac:dyDescent="0.25">
      <c r="A289" s="509">
        <v>32</v>
      </c>
      <c r="B289" s="510"/>
      <c r="C289" s="511"/>
      <c r="D289" s="405" t="s">
        <v>15</v>
      </c>
      <c r="E289" s="91">
        <f t="shared" si="76"/>
        <v>0</v>
      </c>
      <c r="F289" s="91">
        <f t="shared" si="76"/>
        <v>0</v>
      </c>
      <c r="G289" s="359">
        <f t="shared" si="76"/>
        <v>0</v>
      </c>
      <c r="H289" s="485" t="e">
        <f t="shared" si="77"/>
        <v>#DIV/0!</v>
      </c>
    </row>
    <row r="290" spans="1:10" s="100" customFormat="1" x14ac:dyDescent="0.25">
      <c r="A290" s="294">
        <v>322</v>
      </c>
      <c r="B290" s="295"/>
      <c r="C290" s="296"/>
      <c r="D290" s="408" t="s">
        <v>147</v>
      </c>
      <c r="E290" s="47">
        <v>0</v>
      </c>
      <c r="F290" s="47">
        <f t="shared" si="76"/>
        <v>0</v>
      </c>
      <c r="G290" s="361">
        <f t="shared" si="76"/>
        <v>0</v>
      </c>
      <c r="H290" s="484" t="e">
        <f t="shared" si="77"/>
        <v>#DIV/0!</v>
      </c>
    </row>
    <row r="291" spans="1:10" s="100" customFormat="1" x14ac:dyDescent="0.25">
      <c r="A291" s="286">
        <v>3225</v>
      </c>
      <c r="B291" s="287"/>
      <c r="C291" s="288"/>
      <c r="D291" s="407" t="s">
        <v>201</v>
      </c>
      <c r="E291" s="101"/>
      <c r="F291" s="101"/>
      <c r="G291" s="363"/>
      <c r="H291" s="486" t="e">
        <f t="shared" si="77"/>
        <v>#DIV/0!</v>
      </c>
    </row>
    <row r="292" spans="1:10" ht="25.5" x14ac:dyDescent="0.25">
      <c r="A292" s="621" t="s">
        <v>85</v>
      </c>
      <c r="B292" s="621"/>
      <c r="C292" s="621"/>
      <c r="D292" s="397" t="s">
        <v>94</v>
      </c>
      <c r="E292" s="53">
        <f>SUM(E293)</f>
        <v>7990</v>
      </c>
      <c r="F292" s="53">
        <f>SUM(F293)</f>
        <v>0</v>
      </c>
      <c r="G292" s="354">
        <f>SUM(G293)</f>
        <v>5362.4</v>
      </c>
      <c r="H292" s="481">
        <f t="shared" ref="H292:H335" si="78">G292/E292*100</f>
        <v>67.11389236545682</v>
      </c>
    </row>
    <row r="293" spans="1:10" ht="25.5" x14ac:dyDescent="0.25">
      <c r="A293" s="614" t="s">
        <v>95</v>
      </c>
      <c r="B293" s="614"/>
      <c r="C293" s="614"/>
      <c r="D293" s="402" t="s">
        <v>96</v>
      </c>
      <c r="E293" s="208">
        <f>SUM(E294+E320)</f>
        <v>7990</v>
      </c>
      <c r="F293" s="208">
        <f t="shared" ref="F293" si="79">SUM(F294)</f>
        <v>0</v>
      </c>
      <c r="G293" s="355">
        <f>SUM(G294+G320)</f>
        <v>5362.4</v>
      </c>
      <c r="H293" s="482">
        <f t="shared" si="78"/>
        <v>67.11389236545682</v>
      </c>
      <c r="J293" s="505"/>
    </row>
    <row r="294" spans="1:10" x14ac:dyDescent="0.25">
      <c r="A294" s="270">
        <v>3</v>
      </c>
      <c r="B294" s="271"/>
      <c r="C294" s="272"/>
      <c r="D294" s="395" t="s">
        <v>6</v>
      </c>
      <c r="E294" s="174">
        <f>SUM(E295+E313)</f>
        <v>6601</v>
      </c>
      <c r="F294" s="174">
        <f>SUM(F295+F313)</f>
        <v>0</v>
      </c>
      <c r="G294" s="357">
        <f>SUM(G295+G313+G317+G309)</f>
        <v>5362.4</v>
      </c>
      <c r="H294" s="483">
        <f t="shared" si="78"/>
        <v>81.236176336918646</v>
      </c>
    </row>
    <row r="295" spans="1:10" x14ac:dyDescent="0.25">
      <c r="A295" s="608">
        <v>31</v>
      </c>
      <c r="B295" s="609"/>
      <c r="C295" s="610"/>
      <c r="D295" s="358" t="s">
        <v>7</v>
      </c>
      <c r="E295" s="91">
        <f>SUM(E298+E302+E306+E296+E300+E311+E317)</f>
        <v>6598</v>
      </c>
      <c r="F295" s="91">
        <f>SUM(F298+F302+F306)</f>
        <v>0</v>
      </c>
      <c r="G295" s="359">
        <f>SUM(G298+G302+G306)</f>
        <v>5301.46</v>
      </c>
      <c r="H295" s="485">
        <f t="shared" si="78"/>
        <v>80.349499848438924</v>
      </c>
    </row>
    <row r="296" spans="1:10" s="100" customFormat="1" x14ac:dyDescent="0.25">
      <c r="A296" s="428">
        <v>311</v>
      </c>
      <c r="B296" s="429"/>
      <c r="C296" s="430"/>
      <c r="D296" s="360" t="s">
        <v>193</v>
      </c>
      <c r="E296" s="47">
        <v>1500</v>
      </c>
      <c r="F296" s="47"/>
      <c r="G296" s="361"/>
      <c r="H296" s="484">
        <f t="shared" si="78"/>
        <v>0</v>
      </c>
    </row>
    <row r="297" spans="1:10" s="100" customFormat="1" x14ac:dyDescent="0.25">
      <c r="A297" s="431">
        <v>3111</v>
      </c>
      <c r="B297" s="432"/>
      <c r="C297" s="433"/>
      <c r="D297" s="362" t="s">
        <v>137</v>
      </c>
      <c r="E297" s="319"/>
      <c r="F297" s="319"/>
      <c r="G297" s="365"/>
      <c r="H297" s="486" t="e">
        <f t="shared" si="78"/>
        <v>#DIV/0!</v>
      </c>
    </row>
    <row r="298" spans="1:10" x14ac:dyDescent="0.25">
      <c r="A298" s="346">
        <v>312</v>
      </c>
      <c r="B298" s="347"/>
      <c r="C298" s="348"/>
      <c r="D298" s="360" t="s">
        <v>139</v>
      </c>
      <c r="E298" s="47">
        <v>1000</v>
      </c>
      <c r="F298" s="47">
        <f>SUM(F299)</f>
        <v>0</v>
      </c>
      <c r="G298" s="361">
        <f>SUM(G299)</f>
        <v>1120</v>
      </c>
      <c r="H298" s="484">
        <f t="shared" si="78"/>
        <v>112.00000000000001</v>
      </c>
    </row>
    <row r="299" spans="1:10" s="100" customFormat="1" x14ac:dyDescent="0.25">
      <c r="A299" s="343">
        <v>3121</v>
      </c>
      <c r="B299" s="344"/>
      <c r="C299" s="345"/>
      <c r="D299" s="362" t="s">
        <v>139</v>
      </c>
      <c r="E299" s="101"/>
      <c r="F299" s="36"/>
      <c r="G299" s="363">
        <v>1120</v>
      </c>
      <c r="H299" s="486" t="e">
        <f t="shared" si="78"/>
        <v>#DIV/0!</v>
      </c>
    </row>
    <row r="300" spans="1:10" s="100" customFormat="1" x14ac:dyDescent="0.25">
      <c r="A300" s="428">
        <v>313</v>
      </c>
      <c r="B300" s="429"/>
      <c r="C300" s="430"/>
      <c r="D300" s="360" t="s">
        <v>140</v>
      </c>
      <c r="E300" s="47">
        <v>248</v>
      </c>
      <c r="F300" s="434"/>
      <c r="G300" s="361"/>
      <c r="H300" s="484">
        <f t="shared" si="78"/>
        <v>0</v>
      </c>
    </row>
    <row r="301" spans="1:10" s="100" customFormat="1" ht="25.5" x14ac:dyDescent="0.25">
      <c r="A301" s="431">
        <v>3132</v>
      </c>
      <c r="B301" s="432"/>
      <c r="C301" s="433"/>
      <c r="D301" s="362" t="s">
        <v>194</v>
      </c>
      <c r="E301" s="101"/>
      <c r="F301" s="36"/>
      <c r="G301" s="363"/>
      <c r="H301" s="486" t="e">
        <f t="shared" si="78"/>
        <v>#DIV/0!</v>
      </c>
    </row>
    <row r="302" spans="1:10" x14ac:dyDescent="0.25">
      <c r="A302" s="294">
        <v>322</v>
      </c>
      <c r="B302" s="295"/>
      <c r="C302" s="296"/>
      <c r="D302" s="408" t="s">
        <v>147</v>
      </c>
      <c r="E302" s="47">
        <v>2500</v>
      </c>
      <c r="F302" s="47">
        <f t="shared" ref="F302" si="80">SUM(F303+F305)</f>
        <v>0</v>
      </c>
      <c r="G302" s="361">
        <f>SUM(G303+G305+G304)</f>
        <v>828.6</v>
      </c>
      <c r="H302" s="484">
        <f t="shared" si="78"/>
        <v>33.143999999999998</v>
      </c>
    </row>
    <row r="303" spans="1:10" x14ac:dyDescent="0.25">
      <c r="A303" s="530">
        <v>3223</v>
      </c>
      <c r="B303" s="287"/>
      <c r="C303" s="288"/>
      <c r="D303" s="407" t="s">
        <v>150</v>
      </c>
      <c r="E303" s="101"/>
      <c r="F303" s="36"/>
      <c r="G303" s="363">
        <v>828.6</v>
      </c>
      <c r="H303" s="486" t="e">
        <f t="shared" si="78"/>
        <v>#DIV/0!</v>
      </c>
    </row>
    <row r="304" spans="1:10" s="100" customFormat="1" ht="25.5" x14ac:dyDescent="0.25">
      <c r="A304" s="529">
        <v>3224</v>
      </c>
      <c r="B304" s="527"/>
      <c r="C304" s="528"/>
      <c r="D304" s="362" t="s">
        <v>151</v>
      </c>
      <c r="E304" s="101"/>
      <c r="F304" s="101"/>
      <c r="G304" s="363"/>
      <c r="H304" s="486" t="e">
        <f t="shared" si="78"/>
        <v>#DIV/0!</v>
      </c>
    </row>
    <row r="305" spans="1:10" x14ac:dyDescent="0.25">
      <c r="A305" s="286">
        <v>3225</v>
      </c>
      <c r="B305" s="287"/>
      <c r="C305" s="288"/>
      <c r="D305" s="407" t="s">
        <v>201</v>
      </c>
      <c r="E305" s="101"/>
      <c r="F305" s="36"/>
      <c r="G305" s="363"/>
      <c r="H305" s="486" t="e">
        <f t="shared" si="78"/>
        <v>#DIV/0!</v>
      </c>
    </row>
    <row r="306" spans="1:10" x14ac:dyDescent="0.25">
      <c r="A306" s="294">
        <v>323</v>
      </c>
      <c r="B306" s="295"/>
      <c r="C306" s="296"/>
      <c r="D306" s="408" t="s">
        <v>154</v>
      </c>
      <c r="E306" s="47">
        <v>1000</v>
      </c>
      <c r="F306" s="47">
        <f t="shared" ref="F306" si="81">SUM(F307)</f>
        <v>0</v>
      </c>
      <c r="G306" s="361">
        <f>SUM(G307:G308)</f>
        <v>3352.86</v>
      </c>
      <c r="H306" s="484">
        <f t="shared" si="78"/>
        <v>335.286</v>
      </c>
    </row>
    <row r="307" spans="1:10" x14ac:dyDescent="0.25">
      <c r="A307" s="286">
        <v>3237</v>
      </c>
      <c r="B307" s="287"/>
      <c r="C307" s="288"/>
      <c r="D307" s="372" t="s">
        <v>206</v>
      </c>
      <c r="E307" s="101"/>
      <c r="F307" s="36"/>
      <c r="G307" s="363">
        <v>3352.86</v>
      </c>
      <c r="H307" s="486" t="e">
        <f t="shared" si="78"/>
        <v>#DIV/0!</v>
      </c>
      <c r="J307" s="81"/>
    </row>
    <row r="308" spans="1:10" s="100" customFormat="1" x14ac:dyDescent="0.25">
      <c r="A308" s="286">
        <v>3239</v>
      </c>
      <c r="B308" s="287"/>
      <c r="C308" s="288"/>
      <c r="D308" s="407" t="s">
        <v>163</v>
      </c>
      <c r="E308" s="101"/>
      <c r="F308" s="36"/>
      <c r="G308" s="363"/>
      <c r="H308" s="546"/>
      <c r="J308" s="81"/>
    </row>
    <row r="309" spans="1:10" s="100" customFormat="1" ht="25.5" x14ac:dyDescent="0.25">
      <c r="A309" s="533">
        <v>324</v>
      </c>
      <c r="B309" s="534"/>
      <c r="C309" s="535"/>
      <c r="D309" s="536" t="s">
        <v>209</v>
      </c>
      <c r="E309" s="47">
        <v>0</v>
      </c>
      <c r="F309" s="47">
        <f t="shared" ref="F309:G309" si="82">SUM(F310)</f>
        <v>0</v>
      </c>
      <c r="G309" s="361">
        <f t="shared" si="82"/>
        <v>60</v>
      </c>
      <c r="H309" s="537" t="e">
        <f t="shared" ref="H309:H310" si="83">G309/E309*100</f>
        <v>#DIV/0!</v>
      </c>
      <c r="J309" s="81"/>
    </row>
    <row r="310" spans="1:10" s="100" customFormat="1" ht="25.5" x14ac:dyDescent="0.25">
      <c r="A310" s="538">
        <v>3241</v>
      </c>
      <c r="B310" s="539"/>
      <c r="C310" s="540"/>
      <c r="D310" s="541" t="s">
        <v>209</v>
      </c>
      <c r="E310" s="101"/>
      <c r="F310" s="101"/>
      <c r="G310" s="363">
        <v>60</v>
      </c>
      <c r="H310" s="542" t="e">
        <f t="shared" si="83"/>
        <v>#DIV/0!</v>
      </c>
      <c r="J310" s="81"/>
    </row>
    <row r="311" spans="1:10" s="100" customFormat="1" ht="25.5" x14ac:dyDescent="0.25">
      <c r="A311" s="253">
        <v>329</v>
      </c>
      <c r="B311" s="254"/>
      <c r="C311" s="255"/>
      <c r="D311" s="411" t="s">
        <v>164</v>
      </c>
      <c r="E311" s="47">
        <v>350</v>
      </c>
      <c r="F311" s="434"/>
      <c r="G311" s="361"/>
      <c r="H311" s="484">
        <f t="shared" si="78"/>
        <v>0</v>
      </c>
      <c r="J311" s="81"/>
    </row>
    <row r="312" spans="1:10" s="100" customFormat="1" ht="25.5" x14ac:dyDescent="0.25">
      <c r="A312" s="261">
        <v>3299</v>
      </c>
      <c r="B312" s="262"/>
      <c r="C312" s="263"/>
      <c r="D312" s="414" t="s">
        <v>164</v>
      </c>
      <c r="E312" s="101"/>
      <c r="F312" s="36"/>
      <c r="G312" s="363"/>
      <c r="H312" s="486" t="e">
        <f t="shared" si="78"/>
        <v>#DIV/0!</v>
      </c>
      <c r="J312" s="81"/>
    </row>
    <row r="313" spans="1:10" x14ac:dyDescent="0.25">
      <c r="A313" s="622">
        <v>34</v>
      </c>
      <c r="B313" s="622"/>
      <c r="C313" s="622"/>
      <c r="D313" s="404" t="s">
        <v>41</v>
      </c>
      <c r="E313" s="91">
        <f t="shared" ref="E313:G313" si="84">SUM(E314)</f>
        <v>3</v>
      </c>
      <c r="F313" s="91">
        <f t="shared" si="84"/>
        <v>0</v>
      </c>
      <c r="G313" s="359">
        <f t="shared" si="84"/>
        <v>0.7</v>
      </c>
      <c r="H313" s="485">
        <f t="shared" si="78"/>
        <v>23.333333333333332</v>
      </c>
    </row>
    <row r="314" spans="1:10" x14ac:dyDescent="0.25">
      <c r="A314" s="618">
        <v>343</v>
      </c>
      <c r="B314" s="618"/>
      <c r="C314" s="618"/>
      <c r="D314" s="411" t="s">
        <v>188</v>
      </c>
      <c r="E314" s="47">
        <v>3</v>
      </c>
      <c r="F314" s="47">
        <f>SUM(F316)</f>
        <v>0</v>
      </c>
      <c r="G314" s="361">
        <f>SUM(G315:G316)</f>
        <v>0.7</v>
      </c>
      <c r="H314" s="484">
        <f t="shared" si="78"/>
        <v>23.333333333333332</v>
      </c>
    </row>
    <row r="315" spans="1:10" s="100" customFormat="1" ht="25.5" x14ac:dyDescent="0.25">
      <c r="A315" s="623">
        <v>3431</v>
      </c>
      <c r="B315" s="624"/>
      <c r="C315" s="625"/>
      <c r="D315" s="364" t="s">
        <v>171</v>
      </c>
      <c r="E315" s="319"/>
      <c r="F315" s="319"/>
      <c r="G315" s="365">
        <v>0</v>
      </c>
      <c r="H315" s="486" t="e">
        <f t="shared" si="78"/>
        <v>#DIV/0!</v>
      </c>
    </row>
    <row r="316" spans="1:10" x14ac:dyDescent="0.25">
      <c r="A316" s="626">
        <v>3433</v>
      </c>
      <c r="B316" s="627"/>
      <c r="C316" s="628"/>
      <c r="D316" s="407" t="s">
        <v>173</v>
      </c>
      <c r="E316" s="101"/>
      <c r="F316" s="36"/>
      <c r="G316" s="363">
        <v>0.7</v>
      </c>
      <c r="H316" s="486" t="e">
        <f t="shared" si="78"/>
        <v>#DIV/0!</v>
      </c>
    </row>
    <row r="317" spans="1:10" s="100" customFormat="1" x14ac:dyDescent="0.25">
      <c r="A317" s="605">
        <v>38</v>
      </c>
      <c r="B317" s="605"/>
      <c r="C317" s="605"/>
      <c r="D317" s="404" t="s">
        <v>42</v>
      </c>
      <c r="E317" s="91">
        <f>E318</f>
        <v>0</v>
      </c>
      <c r="F317" s="521"/>
      <c r="G317" s="359">
        <f>G318</f>
        <v>0.24</v>
      </c>
      <c r="H317" s="485"/>
    </row>
    <row r="318" spans="1:10" s="100" customFormat="1" x14ac:dyDescent="0.25">
      <c r="A318" s="253">
        <v>381</v>
      </c>
      <c r="B318" s="254"/>
      <c r="C318" s="255"/>
      <c r="D318" s="408" t="s">
        <v>129</v>
      </c>
      <c r="E318" s="47">
        <f>E319</f>
        <v>0</v>
      </c>
      <c r="F318" s="434"/>
      <c r="G318" s="361">
        <f>G319</f>
        <v>0.24</v>
      </c>
      <c r="H318" s="484"/>
    </row>
    <row r="319" spans="1:10" s="100" customFormat="1" x14ac:dyDescent="0.25">
      <c r="A319" s="261">
        <v>3812</v>
      </c>
      <c r="B319" s="262"/>
      <c r="C319" s="263"/>
      <c r="D319" s="407" t="s">
        <v>175</v>
      </c>
      <c r="E319" s="101">
        <v>0</v>
      </c>
      <c r="F319" s="36"/>
      <c r="G319" s="363">
        <v>0.24</v>
      </c>
      <c r="H319" s="486"/>
    </row>
    <row r="320" spans="1:10" s="100" customFormat="1" ht="25.5" x14ac:dyDescent="0.25">
      <c r="A320" s="615">
        <v>4</v>
      </c>
      <c r="B320" s="615"/>
      <c r="C320" s="615"/>
      <c r="D320" s="403" t="s">
        <v>8</v>
      </c>
      <c r="E320" s="174">
        <f>E321</f>
        <v>1389</v>
      </c>
      <c r="F320" s="522"/>
      <c r="G320" s="357">
        <f>G321</f>
        <v>0</v>
      </c>
      <c r="H320" s="485">
        <f t="shared" si="78"/>
        <v>0</v>
      </c>
    </row>
    <row r="321" spans="1:10" s="100" customFormat="1" ht="25.5" x14ac:dyDescent="0.25">
      <c r="A321" s="605">
        <v>42</v>
      </c>
      <c r="B321" s="605"/>
      <c r="C321" s="605"/>
      <c r="D321" s="383" t="s">
        <v>20</v>
      </c>
      <c r="E321" s="91">
        <f>E322</f>
        <v>1389</v>
      </c>
      <c r="F321" s="521"/>
      <c r="G321" s="359">
        <f>G322</f>
        <v>0</v>
      </c>
      <c r="H321" s="485">
        <f t="shared" si="78"/>
        <v>0</v>
      </c>
    </row>
    <row r="322" spans="1:10" s="100" customFormat="1" x14ac:dyDescent="0.25">
      <c r="A322" s="253">
        <v>422</v>
      </c>
      <c r="B322" s="254"/>
      <c r="C322" s="255"/>
      <c r="D322" s="400" t="s">
        <v>211</v>
      </c>
      <c r="E322" s="47">
        <v>1389</v>
      </c>
      <c r="F322" s="434"/>
      <c r="G322" s="361">
        <f>G323</f>
        <v>0</v>
      </c>
      <c r="H322" s="485">
        <f t="shared" si="78"/>
        <v>0</v>
      </c>
    </row>
    <row r="323" spans="1:10" s="100" customFormat="1" x14ac:dyDescent="0.25">
      <c r="A323" s="261">
        <v>4226</v>
      </c>
      <c r="B323" s="262"/>
      <c r="C323" s="263"/>
      <c r="D323" s="531" t="s">
        <v>180</v>
      </c>
      <c r="E323" s="101"/>
      <c r="F323" s="36"/>
      <c r="G323" s="363"/>
      <c r="H323" s="486"/>
    </row>
    <row r="324" spans="1:10" ht="25.5" x14ac:dyDescent="0.25">
      <c r="A324" s="621" t="s">
        <v>88</v>
      </c>
      <c r="B324" s="621"/>
      <c r="C324" s="621"/>
      <c r="D324" s="397" t="s">
        <v>97</v>
      </c>
      <c r="E324" s="103">
        <f t="shared" ref="E324:G328" si="85">SUM(E325)</f>
        <v>58000</v>
      </c>
      <c r="F324" s="103">
        <f t="shared" si="85"/>
        <v>0</v>
      </c>
      <c r="G324" s="308">
        <f t="shared" si="85"/>
        <v>54376.04</v>
      </c>
      <c r="H324" s="481">
        <f t="shared" si="78"/>
        <v>93.751793103448279</v>
      </c>
    </row>
    <row r="325" spans="1:10" ht="25.5" x14ac:dyDescent="0.25">
      <c r="A325" s="614" t="s">
        <v>82</v>
      </c>
      <c r="B325" s="614"/>
      <c r="C325" s="614"/>
      <c r="D325" s="402" t="s">
        <v>86</v>
      </c>
      <c r="E325" s="208">
        <f t="shared" si="85"/>
        <v>58000</v>
      </c>
      <c r="F325" s="208">
        <f t="shared" si="85"/>
        <v>0</v>
      </c>
      <c r="G325" s="355">
        <f t="shared" si="85"/>
        <v>54376.04</v>
      </c>
      <c r="H325" s="482">
        <f t="shared" si="78"/>
        <v>93.751793103448279</v>
      </c>
    </row>
    <row r="326" spans="1:10" x14ac:dyDescent="0.25">
      <c r="A326" s="616">
        <v>3</v>
      </c>
      <c r="B326" s="616"/>
      <c r="C326" s="616"/>
      <c r="D326" s="403" t="s">
        <v>6</v>
      </c>
      <c r="E326" s="174">
        <f t="shared" si="85"/>
        <v>58000</v>
      </c>
      <c r="F326" s="174">
        <f t="shared" si="85"/>
        <v>0</v>
      </c>
      <c r="G326" s="357">
        <f t="shared" si="85"/>
        <v>54376.04</v>
      </c>
      <c r="H326" s="483">
        <f t="shared" si="78"/>
        <v>93.751793103448279</v>
      </c>
    </row>
    <row r="327" spans="1:10" x14ac:dyDescent="0.25">
      <c r="A327" s="605">
        <v>32</v>
      </c>
      <c r="B327" s="605"/>
      <c r="C327" s="605"/>
      <c r="D327" s="404" t="s">
        <v>15</v>
      </c>
      <c r="E327" s="91">
        <f t="shared" si="85"/>
        <v>58000</v>
      </c>
      <c r="F327" s="91">
        <f t="shared" si="85"/>
        <v>0</v>
      </c>
      <c r="G327" s="359">
        <f t="shared" si="85"/>
        <v>54376.04</v>
      </c>
      <c r="H327" s="485">
        <f t="shared" si="78"/>
        <v>93.751793103448279</v>
      </c>
    </row>
    <row r="328" spans="1:10" s="100" customFormat="1" x14ac:dyDescent="0.25">
      <c r="A328" s="253">
        <v>322</v>
      </c>
      <c r="B328" s="254"/>
      <c r="C328" s="255"/>
      <c r="D328" s="408" t="s">
        <v>147</v>
      </c>
      <c r="E328" s="47">
        <v>58000</v>
      </c>
      <c r="F328" s="47">
        <f t="shared" si="85"/>
        <v>0</v>
      </c>
      <c r="G328" s="361">
        <f t="shared" si="85"/>
        <v>54376.04</v>
      </c>
      <c r="H328" s="484">
        <f t="shared" si="78"/>
        <v>93.751793103448279</v>
      </c>
    </row>
    <row r="329" spans="1:10" s="100" customFormat="1" x14ac:dyDescent="0.25">
      <c r="A329" s="261">
        <v>3222</v>
      </c>
      <c r="B329" s="262"/>
      <c r="C329" s="263"/>
      <c r="D329" s="407" t="s">
        <v>149</v>
      </c>
      <c r="E329" s="101"/>
      <c r="F329" s="36"/>
      <c r="G329" s="363">
        <v>54376.04</v>
      </c>
      <c r="H329" s="486" t="e">
        <f t="shared" si="78"/>
        <v>#DIV/0!</v>
      </c>
    </row>
    <row r="330" spans="1:10" ht="38.25" x14ac:dyDescent="0.25">
      <c r="A330" s="619" t="s">
        <v>102</v>
      </c>
      <c r="B330" s="619"/>
      <c r="C330" s="619"/>
      <c r="D330" s="397" t="s">
        <v>98</v>
      </c>
      <c r="E330" s="53">
        <f t="shared" ref="E330:G330" si="86">SUM(E331)</f>
        <v>522</v>
      </c>
      <c r="F330" s="53">
        <f t="shared" si="86"/>
        <v>0</v>
      </c>
      <c r="G330" s="354">
        <f t="shared" si="86"/>
        <v>522</v>
      </c>
      <c r="H330" s="481">
        <f t="shared" si="78"/>
        <v>100</v>
      </c>
    </row>
    <row r="331" spans="1:10" ht="25.5" x14ac:dyDescent="0.25">
      <c r="A331" s="264" t="s">
        <v>104</v>
      </c>
      <c r="B331" s="265" t="s">
        <v>103</v>
      </c>
      <c r="C331" s="300"/>
      <c r="D331" s="417" t="s">
        <v>86</v>
      </c>
      <c r="E331" s="208">
        <f t="shared" ref="E331:G334" si="87">SUM(E332)</f>
        <v>522</v>
      </c>
      <c r="F331" s="208">
        <f t="shared" si="87"/>
        <v>0</v>
      </c>
      <c r="G331" s="355">
        <f t="shared" si="87"/>
        <v>522</v>
      </c>
      <c r="H331" s="482">
        <f t="shared" si="78"/>
        <v>100</v>
      </c>
      <c r="J331" s="81"/>
    </row>
    <row r="332" spans="1:10" x14ac:dyDescent="0.25">
      <c r="A332" s="615">
        <v>3</v>
      </c>
      <c r="B332" s="615"/>
      <c r="C332" s="615"/>
      <c r="D332" s="403" t="s">
        <v>6</v>
      </c>
      <c r="E332" s="174">
        <f t="shared" si="87"/>
        <v>522</v>
      </c>
      <c r="F332" s="174">
        <f t="shared" si="87"/>
        <v>0</v>
      </c>
      <c r="G332" s="357">
        <f t="shared" si="87"/>
        <v>522</v>
      </c>
      <c r="H332" s="483">
        <f t="shared" si="78"/>
        <v>100</v>
      </c>
    </row>
    <row r="333" spans="1:10" x14ac:dyDescent="0.25">
      <c r="A333" s="605">
        <v>38</v>
      </c>
      <c r="B333" s="605"/>
      <c r="C333" s="605"/>
      <c r="D333" s="404" t="s">
        <v>42</v>
      </c>
      <c r="E333" s="91">
        <f t="shared" si="87"/>
        <v>522</v>
      </c>
      <c r="F333" s="91">
        <f t="shared" si="87"/>
        <v>0</v>
      </c>
      <c r="G333" s="359">
        <f t="shared" si="87"/>
        <v>522</v>
      </c>
      <c r="H333" s="485">
        <f t="shared" si="78"/>
        <v>100</v>
      </c>
    </row>
    <row r="334" spans="1:10" s="100" customFormat="1" x14ac:dyDescent="0.25">
      <c r="A334" s="253">
        <v>381</v>
      </c>
      <c r="B334" s="254"/>
      <c r="C334" s="255"/>
      <c r="D334" s="408" t="s">
        <v>129</v>
      </c>
      <c r="E334" s="47">
        <v>522</v>
      </c>
      <c r="F334" s="47">
        <f t="shared" si="87"/>
        <v>0</v>
      </c>
      <c r="G334" s="361">
        <f t="shared" si="87"/>
        <v>522</v>
      </c>
      <c r="H334" s="484">
        <f t="shared" si="78"/>
        <v>100</v>
      </c>
    </row>
    <row r="335" spans="1:10" s="100" customFormat="1" x14ac:dyDescent="0.25">
      <c r="A335" s="261">
        <v>3812</v>
      </c>
      <c r="B335" s="262"/>
      <c r="C335" s="263"/>
      <c r="D335" s="407" t="s">
        <v>175</v>
      </c>
      <c r="E335" s="101"/>
      <c r="F335" s="101"/>
      <c r="G335" s="363">
        <v>522</v>
      </c>
      <c r="H335" s="486" t="e">
        <f t="shared" si="78"/>
        <v>#DIV/0!</v>
      </c>
    </row>
    <row r="340" spans="10:10" x14ac:dyDescent="0.25">
      <c r="J340" s="76"/>
    </row>
  </sheetData>
  <mergeCells count="98">
    <mergeCell ref="A93:C93"/>
    <mergeCell ref="A94:C94"/>
    <mergeCell ref="A95:C95"/>
    <mergeCell ref="A132:C132"/>
    <mergeCell ref="A8:C8"/>
    <mergeCell ref="A9:C9"/>
    <mergeCell ref="A47:C47"/>
    <mergeCell ref="A48:C48"/>
    <mergeCell ref="A49:C49"/>
    <mergeCell ref="A53:C53"/>
    <mergeCell ref="A5:C5"/>
    <mergeCell ref="A1:H1"/>
    <mergeCell ref="A3:H3"/>
    <mergeCell ref="A133:C133"/>
    <mergeCell ref="A131:C131"/>
    <mergeCell ref="A10:C10"/>
    <mergeCell ref="A11:C11"/>
    <mergeCell ref="A19:C19"/>
    <mergeCell ref="A12:C12"/>
    <mergeCell ref="A60:C60"/>
    <mergeCell ref="A56:C56"/>
    <mergeCell ref="A57:C57"/>
    <mergeCell ref="A58:C58"/>
    <mergeCell ref="A59:C59"/>
    <mergeCell ref="A21:C21"/>
    <mergeCell ref="A45:C45"/>
    <mergeCell ref="A182:C182"/>
    <mergeCell ref="A183:C183"/>
    <mergeCell ref="A184:C184"/>
    <mergeCell ref="A188:C188"/>
    <mergeCell ref="A142:C142"/>
    <mergeCell ref="A169:C169"/>
    <mergeCell ref="A170:C170"/>
    <mergeCell ref="A152:C152"/>
    <mergeCell ref="A158:C158"/>
    <mergeCell ref="A154:C154"/>
    <mergeCell ref="A155:C155"/>
    <mergeCell ref="A156:C156"/>
    <mergeCell ref="A157:C157"/>
    <mergeCell ref="A180:C180"/>
    <mergeCell ref="A181:C181"/>
    <mergeCell ref="A202:C202"/>
    <mergeCell ref="A203:C203"/>
    <mergeCell ref="A210:C210"/>
    <mergeCell ref="A189:C189"/>
    <mergeCell ref="A196:C196"/>
    <mergeCell ref="A195:C195"/>
    <mergeCell ref="A197:C197"/>
    <mergeCell ref="A199:C199"/>
    <mergeCell ref="A190:C190"/>
    <mergeCell ref="A191:C191"/>
    <mergeCell ref="A192:C192"/>
    <mergeCell ref="A193:C193"/>
    <mergeCell ref="A211:C211"/>
    <mergeCell ref="A212:C212"/>
    <mergeCell ref="A213:C213"/>
    <mergeCell ref="A216:C216"/>
    <mergeCell ref="A217:C217"/>
    <mergeCell ref="A268:C268"/>
    <mergeCell ref="A233:C233"/>
    <mergeCell ref="A250:C250"/>
    <mergeCell ref="A220:C220"/>
    <mergeCell ref="A221:C221"/>
    <mergeCell ref="A222:C222"/>
    <mergeCell ref="A228:C228"/>
    <mergeCell ref="A230:C230"/>
    <mergeCell ref="A330:C330"/>
    <mergeCell ref="A332:C332"/>
    <mergeCell ref="A333:C333"/>
    <mergeCell ref="A260:C260"/>
    <mergeCell ref="A314:C314"/>
    <mergeCell ref="A324:C324"/>
    <mergeCell ref="A325:C325"/>
    <mergeCell ref="A326:C326"/>
    <mergeCell ref="A327:C327"/>
    <mergeCell ref="A282:C282"/>
    <mergeCell ref="A292:C292"/>
    <mergeCell ref="A293:C293"/>
    <mergeCell ref="A313:C313"/>
    <mergeCell ref="A315:C315"/>
    <mergeCell ref="A316:C316"/>
    <mergeCell ref="A295:C295"/>
    <mergeCell ref="A321:C321"/>
    <mergeCell ref="A23:C23"/>
    <mergeCell ref="A24:C24"/>
    <mergeCell ref="A25:C25"/>
    <mergeCell ref="A30:C30"/>
    <mergeCell ref="A32:C32"/>
    <mergeCell ref="A287:C287"/>
    <mergeCell ref="A317:C317"/>
    <mergeCell ref="A320:C320"/>
    <mergeCell ref="A231:C231"/>
    <mergeCell ref="A232:C232"/>
    <mergeCell ref="A240:C240"/>
    <mergeCell ref="A269:C269"/>
    <mergeCell ref="A281:C281"/>
    <mergeCell ref="A264:C264"/>
    <mergeCell ref="A267:C267"/>
  </mergeCell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milena.skokandic@gmail.com</cp:lastModifiedBy>
  <cp:lastPrinted>2026-03-23T08:25:42Z</cp:lastPrinted>
  <dcterms:created xsi:type="dcterms:W3CDTF">2022-08-12T12:51:27Z</dcterms:created>
  <dcterms:modified xsi:type="dcterms:W3CDTF">2026-03-23T08:27:10Z</dcterms:modified>
</cp:coreProperties>
</file>